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390A48DA-034A-B14E-ACA3-14EDE9CC396A}" xr6:coauthVersionLast="47" xr6:coauthVersionMax="47" xr10:uidLastSave="{00000000-0000-0000-0000-000000000000}"/>
  <bookViews>
    <workbookView xWindow="0" yWindow="500" windowWidth="27940" windowHeight="142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1" l="1"/>
  <c r="B17" i="11"/>
  <c r="B28" i="11" s="1"/>
  <c r="B15" i="5"/>
  <c r="B2" i="1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<sst xmlns="http://schemas.openxmlformats.org/spreadsheetml/2006/main" count="245" uniqueCount="178">
  <si>
    <t>SOLICITUD DE ANTECEDENTES -ABOGADO EXTERNO-</t>
  </si>
  <si>
    <t>Radicado(23 digitos)</t>
  </si>
  <si>
    <t>190013103004-2021-00169-00</t>
  </si>
  <si>
    <t>Juzgado</t>
  </si>
  <si>
    <t>JUZGADO 4 CIVIL DEL CIRCUITO DE POPAYÁN</t>
  </si>
  <si>
    <t>Demandado</t>
  </si>
  <si>
    <t>1. CONSORCIO PRESTASALUD hoy MEDIMAS EPS SAS.
2. CAFESALUD EPS S A – EN LIQUIDACIÓN
3. DIME CLÍNICA NEUROCARDIOVASCULAR S.A.
4. CLÍNICA LA ESTANCIA S.A.
5. SALUDCOOP ENTIDAD PROMOTORA DE SALUD ORGANISMO COOPERATIVO SALUDCOOP EN LIQUIDACION.</t>
  </si>
  <si>
    <t xml:space="preserve">Demandante </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</si>
  <si>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t>
  </si>
  <si>
    <t>Tipo de vinculacion compañía</t>
  </si>
  <si>
    <t>LLAMADA EN GARANTIA</t>
  </si>
  <si>
    <t>Nombre de lesionado o muerto (s)</t>
  </si>
  <si>
    <t>ELVIA CRISTINA MEDINA LÓPEZ</t>
  </si>
  <si>
    <t>Fecha de los hechos</t>
  </si>
  <si>
    <t xml:space="preserve">8 de julio de 2015 al 10 de mayo de 2016 </t>
  </si>
  <si>
    <t>Fecha de solicitud audiencia prejudicial</t>
  </si>
  <si>
    <t>02 de febrero del 2018</t>
  </si>
  <si>
    <t>Fecha de audiencia prejudicial</t>
  </si>
  <si>
    <t>10 de abril del 2018</t>
  </si>
  <si>
    <t>AMPARO A AFECTAR</t>
  </si>
  <si>
    <t>RC Profesional Médica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</si>
  <si>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</si>
  <si>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</si>
  <si>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</si>
  <si>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</si>
  <si>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</si>
  <si>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</si>
  <si>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</si>
  <si>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</si>
  <si>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</si>
  <si>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</si>
  <si>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Daños a Bienes Jurídicos</t>
  </si>
  <si>
    <t>DAÑOS MATERIALES</t>
  </si>
  <si>
    <t>Asegurado</t>
  </si>
  <si>
    <t>DIME CLÍNICA NEUROVASCULAR S.A,</t>
  </si>
  <si>
    <t>Nit Asegurado</t>
  </si>
  <si>
    <t>800.024.390-3</t>
  </si>
  <si>
    <t xml:space="preserve">No. Póliza vinculada (las que se necesite solicitar). </t>
  </si>
  <si>
    <t>Fecha de asignación</t>
  </si>
  <si>
    <t>1 de marzo del 2022</t>
  </si>
  <si>
    <t>Fecha de notificación</t>
  </si>
  <si>
    <t>01 de agosto del 2024 (Notifiación por estados)</t>
  </si>
  <si>
    <t xml:space="preserve">Fecha de contestacion </t>
  </si>
  <si>
    <t>02 de septiembre del 2024</t>
  </si>
  <si>
    <t>REMISION DE ANTECEDENTES - ABOGADO INTERNO-</t>
  </si>
  <si>
    <t>SINIESTRO - APLICATIVO</t>
  </si>
  <si>
    <r>
      <t xml:space="preserve">SINIESTRO </t>
    </r>
    <r>
      <rPr>
        <sz val="11"/>
        <color theme="1"/>
        <rFont val="Calibri"/>
        <family val="2"/>
        <scheme val="minor"/>
      </rPr>
      <t>65512451</t>
    </r>
    <r>
      <rPr>
        <b/>
        <sz val="11"/>
        <color theme="1"/>
        <rFont val="Calibri"/>
        <family val="2"/>
        <scheme val="minor"/>
      </rPr>
      <t xml:space="preserve"> - LEGIS </t>
    </r>
    <r>
      <rPr>
        <sz val="11"/>
        <color theme="1"/>
        <rFont val="Calibri"/>
        <family val="2"/>
        <scheme val="minor"/>
      </rPr>
      <t xml:space="preserve">APJ32550
</t>
    </r>
  </si>
  <si>
    <t>RADICADO (23 digitos)</t>
  </si>
  <si>
    <t>JUZGADO</t>
  </si>
  <si>
    <t>DEMANDADO</t>
  </si>
  <si>
    <t>DEMANDANTE</t>
  </si>
  <si>
    <t>TIPO DE VINCULACIÓN COMPAÑÍA</t>
  </si>
  <si>
    <t>PÓLIZA</t>
  </si>
  <si>
    <t>22126715 / 0</t>
  </si>
  <si>
    <t>R.C. Profesional</t>
  </si>
  <si>
    <t>VALOR ASEGURADO</t>
  </si>
  <si>
    <t>El valor asegurado se encuentra disponible, ya que no se han efectuado pagos con cargo a la póliza vinculada.</t>
  </si>
  <si>
    <t>DEDUCIBLE</t>
  </si>
  <si>
    <t>10% sobre el valor de la pérdida -  Mínimo $3.000.000.</t>
  </si>
  <si>
    <t>MODALIDAD</t>
  </si>
  <si>
    <t>CLAIMS MADE</t>
  </si>
  <si>
    <t xml:space="preserve">VIGENCIA </t>
  </si>
  <si>
    <t>Desde el 15/07/2017 hasta el 15/07/2018.</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</si>
  <si>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</si>
  <si>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</si>
  <si>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</si>
  <si>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</si>
  <si>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</si>
  <si>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</si>
  <si>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</si>
  <si>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</si>
  <si>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</si>
  <si>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</si>
  <si>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</si>
  <si>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</si>
  <si>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</si>
  <si>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</si>
  <si>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</si>
  <si>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</si>
  <si>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</si>
  <si>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</si>
  <si>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r>
      <t xml:space="preserve">X - </t>
    </r>
    <r>
      <rPr>
        <b/>
        <u/>
        <sz val="11"/>
        <color theme="1"/>
        <rFont val="Calibri"/>
        <family val="2"/>
        <scheme val="minor"/>
      </rPr>
      <t>Modalidad Claims Made</t>
    </r>
    <r>
      <rPr>
        <sz val="11"/>
        <color theme="1"/>
        <rFont val="Calibri"/>
        <family val="2"/>
        <scheme val="minor"/>
      </rPr>
      <t xml:space="preserve">: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t>
    </r>
    <r>
      <rPr>
        <b/>
        <sz val="11"/>
        <color theme="1"/>
        <rFont val="Calibri"/>
        <family val="2"/>
        <scheme val="minor"/>
      </rPr>
      <t>a partir del 15 de julio de 2012</t>
    </r>
    <r>
      <rPr>
        <sz val="11"/>
        <color theme="1"/>
        <rFont val="Calibri"/>
        <family val="2"/>
        <scheme val="minor"/>
      </rPr>
      <t xml:space="preserve"> y por los cuales el asegurado sea civilmente responsable.</t>
    </r>
  </si>
  <si>
    <t xml:space="preserve">• La responsabilidad de la aseguradora se encuentra limitada al valor de la suma asegurada.
</t>
  </si>
  <si>
    <t>X -  $2.500.000.000.</t>
  </si>
  <si>
    <t xml:space="preserve">• Disminución de la suma asegurada por pago de indemnizaciones con cargo a la PÓLIZA DE RESPONSABILIDAD CIVIL - PROFESIONAL CLÍNICAS Y HOSPITALES No. 022126715 / 0.
</t>
  </si>
  <si>
    <t>X - El valor asegurado se encuentra disponible, ya que no se han efectuado pagos con cargo a la póliza vinculada.</t>
  </si>
  <si>
    <t>• Prescripción de las acciones derivadas del contrato de seguros.</t>
  </si>
  <si>
    <t xml:space="preserve">X - Validar configuración del término prescritivo del asegurado (Ver correo electrónico remitido por la compañía al asegurado el 15 de febrero de 2022). </t>
  </si>
  <si>
    <t>• Existencia de coaseguro.</t>
  </si>
  <si>
    <t>• Aplicación de la limitación de responsabilidad por razón del deducible a cargo del asegurado.</t>
  </si>
  <si>
    <t>X - 10% sobre el valor de la pérdida -  Mínimo $3.000.000.</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</si>
  <si>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</si>
  <si>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</si>
  <si>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</si>
  <si>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</si>
  <si>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</si>
  <si>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</si>
  <si>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</si>
  <si>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</si>
  <si>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</si>
  <si>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</si>
  <si>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X</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</si>
  <si>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</si>
  <si>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</si>
  <si>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</si>
  <si>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</si>
  <si>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</si>
  <si>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</si>
  <si>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</si>
  <si>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</si>
  <si>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</si>
  <si>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</si>
  <si>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</si>
  <si>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</si>
  <si>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</si>
  <si>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</si>
  <si>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</si>
  <si>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</si>
  <si>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</si>
  <si>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</si>
  <si>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</si>
  <si>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</si>
  <si>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</si>
  <si>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</si>
  <si>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</si>
  <si>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</si>
  <si>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</si>
  <si>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</si>
  <si>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</si>
  <si>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</si>
  <si>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</si>
  <si>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</si>
  <si>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</si>
  <si>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</si>
  <si>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</si>
  <si>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</si>
  <si>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</si>
  <si>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</si>
  <si>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</si>
  <si>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</si>
  <si>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</si>
  <si>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</si>
  <si>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</si>
  <si>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</si>
  <si>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</si>
  <si>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</si>
  <si>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EVENTUAL GENERALES</t>
  </si>
  <si>
    <t xml:space="preserve">Ocupado-trabajador cuenta ajena </t>
  </si>
  <si>
    <t xml:space="preserve">Ciclista </t>
  </si>
  <si>
    <t>DEMANDA DIRECTA</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</si>
  <si>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</si>
  <si>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</si>
  <si>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</si>
  <si>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</si>
  <si>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</si>
  <si>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</si>
  <si>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</si>
  <si>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</si>
  <si>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</si>
  <si>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</si>
  <si>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</si>
  <si>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</si>
  <si>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</si>
  <si>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</si>
  <si>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</si>
  <si>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</si>
  <si>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</si>
  <si>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</si>
  <si>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</si>
  <si>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</si>
  <si>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</si>
  <si>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</si>
  <si>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SÍ
</t>
  </si>
  <si>
    <t xml:space="preserve">Por favor agregar en la casilla "Observaciones sobre el valor de la contingencia" la edad de la víctima, el valor del salario devengado y los días de incapacidad médica. Del mismo modo, se aconseja no objetar el juramento estimatorio, ya que las pretensiones materiales no son exageradas. </t>
  </si>
  <si>
    <t xml:space="preserve">EXCEPCIONES DE MÉRITO FRENTE A LA DEMANDA.
1. LAS EXCEPCIONES PLANTEADAS POR DIME CLÍNICA NEUROCARDIOVASCULAR, ENTIDAD QUE EFECTÚA EL LLAMAMIENTO EN GARANTÍA A MI PROCURADA.
2. LA CONDUCTA DESPLEGADA POR DIME CLÍNICA NEUROCARDIOVASCULAR Y POR LOS FUNCIONARIOS DE SALUD QUE INTERVINIERON Y ATENDIERON LA SITUACIÓN MÉDICA Y LAS INTERVENCIONES QUIRÚRGICAS DE LA SEÑORA ELVIA CRISTINA MEDINA LÓPEZ FUERON DILIGENTES, IDÓNEAS Y OPORTUNAS.
3. INEXISTENCIA DEL NEXO DE CAUSALIDAD ENTRE EL DAÑO ALEGADO POR LA PACIENTE Y LA ACTUACIÓN DE DIME CLINICA NEUROCARDIOVASCULAR.
4.EL CONTENIDO OBLIGACIONAL QUE CONLLEVA EL SERVICIO MÉDICO ES DE MEDIO Y NO DE RESULTADO.
5. EL RÉGIMEN DE RESPONSABILIDAD APLICABLE A ESTE PARTICULAR ES EL DE LA CULPA PROBADA -REITERACIÓN DE LA JURISPRUDENCIA DE LA CORTE SUPREMA DE JUSTICIA Y DE LA CORTE CONSTITUCIONAL-.
6. IMPROCEDENCIA DEL PERJUICIO MATERIAL DENOMINADO LUCRO CESANTE.
7. IMPROCEDENCIA DEL PERJUICIO MATERIAL DENOMINADO DAÑO EMERGENTE.
8. TASACIÓN INDEBIDA E INJUSTIFICADA DEL SUPUESTO PERJUICIO INMATERIAL PRETENDIDOS POR LOS DEMANDANTES, TITULADO COMO DAÑO MORAL.
9. TASACIÓN INDEBIDA, EXHORBITANTE E INJUSTIFICADA DE LOS SUPUESTOS PERJUICIOS INMATERIALES PRETENDIDOS POR LOS DEMANDANTES, TITULADO DAÑO A LA VIDA DE RELACIÓN.
10. IMPROCEDENCIA DEL RECONOCIMIENTO DE LOS PERJUICIOS EXTRAPATRIMONIALES DENOMINANDOS “DAÑOS A BIENES JURÍDICOS CONSTITUCIONALMENTE PROTEGIDOS O TUTELADOS”.
11. ENRIQUECIMIENTO SIN JUSTA CAUSA.
12. GENÉRICA Y OTRAS.
EXCEPCIONES DE MÉRITO FRENTE AL LLAMAMIENTO EN GARANTÍA 
1. PRESCRIPCIÓN DE LAS ACCIONES DERIVADAS DEL CONTRATO DE SEGURO.
2. INEXISTENCIA DE OBLIGACIÓN INDEMNIZATORIA A CARGO DE ALLIANZ SEGUROS S.A., POR CUANTO NO SE HA REALIZADO EL RIESGO ASEGURADO EN LA PÓLIZA DE RESPONSABILIDAD CIVIL PROFESIONAL INSTITUCIONES CLÍNICAS Y HOSPITALES No. 022126715/0, EN LOS TÉRMINOS DEL ART. 1072 DEL C. Co.
3. EL SEGURO CONTENIDO EN LA PÓLIZA No. 022126715/0 ES DE CARÁCTER MERAMENTE INDEMNIZATORIO.
4. EN CUALQUIER CASO, DE NINGUNA FORMA SE PODRÁ EXCEDER EL LÍMITE DEL VALOR ASEGURADO EN LA PÓLIZA R.C. PARA CLINICAS Y HOSPITALES No. 022126715/0.
5. EN LAS CONDICIONES DE LA PÓLIZA No. 022126715/0, SE PACTÓ UN DEDUCIBLE A CARGO DEL ASEGURADO.
6. DISPONIBILIDAD DE LA SUMA ASEGURADA.
7. RIESGOS EXPRESAMENTE EXCLUIDOS EN LA PÓLIZA DE RESPONSABILIDAD CIVIL PROFESIONAL CLÍNICAS NO. 022126715/0.
8. SUJECIÓN A LAS CONDICIONES PARTICULARES Y GENERALES DEL CONTRATO DE SEGURO, EN LA QUE SE IDENTIFICA LA PÓLIZA 022126715/0, EL CLAUSULADO Y LOS AMPAROS.
9. INEXISTENCIA DE SOLIDARIDAD ENTRE ALLIANZ SEGUROS S.A. Y DIME CLINICA NEUROCARDIOVASCULAR.
10. EL CONTRATO ES LEY PARA LAS PARTES.
11. GENÉRICA O INNOMINADA.
</t>
  </si>
  <si>
    <t>La contingencia de este proceso se califica como REMOTA, toda vez que, aunque la póliza presta cobertura temporal y material y la responsabilidad del asegurado está acreditada, lo cierto es que se configuró la prescripción ordinaria de las acciones derivadas del contrato de seguro documentado en la póliza R.C. PROFESIONAL CLINICAS Y HOSPITALES No. 022126715/0. 
Lo primero que debe tenerse en cuenta es que, la póliza No. 022126715/0 cuyo tomador y asegurado es DIME CLINICA NEUROCARDIOVASCULAR, pactada bajo la modalidad claims made, ofrece cobertura temporal y material. Por un lado, el evento que se generó desde el 8 de julio de 2015 a 10 de mayo de 2016, ocurrió dentro del periodo retroactivo de la póliza, el cual se contaba desde el 15 de julio de 2012. Asimismo, consta que la primera reclamación que los demandantes formularon a CLINICA NEUROCARDIOVASCULAR DIME se hizo el 10 de abril de 2018, a través de la conciliación extrajudicial en derecho, es decir que se produjo dentro de la vigencia de este contrato de seguro que se encuentra comprendida entre el 15 de julio de 2017 al 14 de julio de 2018. 
Ahora bien en cuento a la responsabilidad del asegurado y la obligación indemnizatoria de la compañía aseguradora se debe indicar que (1) la responsabilidad de DIME está acreditada puesto que (a) en el dictamen pericial allegado por la parte demandante, se establece que la paciente tenía mayor riesgo cardiovascular por el diagnostico de hiperparatiroidismo primario, hecho que sería un factor a tener en cuenta por la anastomosis vascular arterial que debía efectuársele al realizar el trasplante de riñón que tendría lugar el 5 de julio de 2015, además cuando la paciente el 7 de julio de 2015 presenta anuria (ausencia total de orina) se debió proceder inmediatamente a realizar un eco Doppler o isotopos toda vez que se considera una urgencia diagnostica, luego era necesario revisar la vascularización del injerto, de esta manera aunque la extracción del riñón era inevitable para salvaguardar la vida, la posterior amputación de la pierna si está relacionada con la complicación vascular que no fue manejada en término, pues su diagnóstico se defirió hasta el día siguiente ; (b)  dentro de los antecedentes enviados por la compañía obra un informe realizado por DIME donde se reconoce que el hecho es un evento adverso severo complejo por la patología de base enfermedad renal por síndrome de Alport, pero tambien se deja en evidencia el error del personal de enfermería en el control de la eliminación de la orina y la tardanza en el suministro de medicamentos para controlar la presión arterial, siendo un factor determinante en personas trasplantadas, aunado al hecho de la falta de alertas en la entrega de la paciente al generarse los cambios de turno y la falta de médicos después de las 24 horas, por lo anterior se concluye que la responsabilidad del asegurado se encuentra acreditada. (2) Respecto a la obligación de Allianz, de conformidad con la documentación que obra dentro del expediente, las víctimas efectuaron la primera reclamación a DIME con la audiencia de conciliación extrajudicial, es decir, el 10 de abril de 2018, por lo tanto a partir de dicha fecha empezó a contar el término bienal para la configuración de la prescripción ordinaria, misma que se extendió hasta el 26 de julio de 2020 (contabilizando el término de suspensión por Covid), en ese orden de ideas, el llamamiento en garantía radicado por la Clínica DIME el 28 de febrero del 2022 se formuló cuando ya había operado la prescripción ordinaria. Debe indicarse que aunque el asegurado manifiesta haber reclamado a Allianz a través de correo electrónico y así haber generado la interrupción de la prescripción, aunque esos correos no obran en el expediente, lo cierto es que la primera comunicación es del 26 de marzo de 2018 correspondiente al aviso del siniestro, en donde se informó de la convocatoria a la conciliación, el 5 de abril de 2018 la compañía informó al asegurado que lo pertinente es que DIME asista a la audiencia extrajudicial sin ánimo conciliatorio y posteriormente cada uno, aseguradora y asegurado, podrían estructurar su defensa de cara al reclamo de los terceros; posteriormente el 26 de enero de 2022 el asegurado remitió a Allianz, vía correo electrónico, los datos del proceso judicial actual y el estado del mismo, empero no tenía ninguna pretensión concreta, pero incluso si a esta última comunicación quisiera dársele la connotación de reclamo capaz de interrumpir la prescripción, tampoco es posible predicar ese efecto porque para esa época el término ya había expirado (contado desde el 10 de abril de 2018) luego no se puede interrumpir un término ya consolidado. Las razones anteriores llevan a concluir que operó la prescripción ordinaria. 
Lo anterior sin perjuicio del carácter contingente del proceso.</t>
  </si>
  <si>
    <r>
      <rPr>
        <b/>
        <sz val="11"/>
        <color theme="1"/>
        <rFont val="Calibri"/>
        <family val="2"/>
        <scheme val="minor"/>
      </rPr>
      <t xml:space="preserve">022126715/0 </t>
    </r>
    <r>
      <rPr>
        <sz val="11"/>
        <color theme="1"/>
        <rFont val="Calibri"/>
        <family val="2"/>
        <scheme val="minor"/>
      </rPr>
      <t xml:space="preserve">
Es de anotar que en el llamamiento solo se menciona la póliza 022126715/0.</t>
    </r>
  </si>
  <si>
    <t>Las pretensiones objetivas ascienden a $701.730.068, de acuerdo con lo siguiente:
-Lucro Cesante: $169.700.076. 
A favor de la señora Elvia Medina López. Dentro del plenario consta prueba de que (i) la señora MEDINA sufrió una PCL del 78,58%, (ii) además obra certificación laboral allegada al proceso, que indica que para el 2015 el igreso devengado era de $737.800 (el cual indexado a 2014 asciende a $849.016,94) (iii) su edad al momento del hecho era de 27 años (fecha de nacimiento: 28 de diciembre de 1987), con una vida probable de 699.6 meses, conforme a la Resolución 1555 de 2010, por lo que al aplicar la formula el resultado es más elevado a la estricta petición, toda vez que en la demanda se descuenta gastos de subsistencia cuyo rubro se disminuye solo e eventos de muerte, pero pese a ello, en atención al principio de congruencia el valor pretendido será el que se reconozca a la demandante. Ahora bien se precisa que en el plenario no obran las certificaciones de incapacidad médica pero de la historiaclinica de DIME se evidencia permanencia en hospitalización desde el 4 de julio de 2015 al 6 de agosto de 2015 y en Clinica la Estancia desde el 23 de febrero de 2016 hasta el 3 de mayo de 2016.
-Daño Emergente: $0. 
Resulta palmario establecer que no se justifican los montos solicitados, pues al proceso no se allego ninguna prueba o factura que demuestren estos cargos.
-Daño Moral: $450.000.000. 
1) Elvia Cristina Medina López (víctima directa):  $60.000.000  2) Elvia Carmen López Medina (madre): $60.000.000; 3) Jairo Medina (padre): $60.000.000; 4) Maira Lizeth Medina López (hermana) $30.000.000; 5) Rony Mauricio Medina López (hermano) $30.000.000; 6) Javier Joaquín Medina López (hermano): $30.000.000; 7) Adriana Medina López (hermana): $30.000.000; 8) Lorena Medina López (hermana): $30.000.000; 9) Mildred Medina López (hermana): $30.000.000;  10) Dalia Medina López (hermana): $30.000.000; 11) Sandra Yamith Medina López (hermana): $30.00.000; 12) Dionee Naryibe Medina López (hermana): $30.000.000; 13) Manuel Fernando Venezuela Medina (sobrino): $0; 14) Daniela Alejandra Rengifo Medina (sobrina): $0; 15) Luis Felipe Gutiérrez Medina (sobrino): $0; 16) Lina María Valenzuela Medina (sobrina): $0; 17) Daniela Marcela Angarita Medina (sobrina): $0.; y,  18) María Fernanda Angarita Medina (sobrina): $0. 
Lo anterior, de conformidad con la jurisprudencia Corte Suprema de Justicia, como por ejemplo en la sentencia SC562-2020 del 27 de febrero 2020 a través de la cual se concedió valor máximo a otorgar es de $60.000.000 para la victima directa y los padres por la pérdida de ambos ojos y otras condiciones médicas para un menor, dónde al hermano se le fijo el límite de $30.000.000. De igual manera, se hace énfasis en que la causación del daño para parientes en segundo grado de consanguinidad no genera presunción y dentro del expediente no obran pruebas suficientes que acrediten los daños solicitados por estos, esto según sentencia SP12969-2015. 
-Daño a la Vida en Relación: $160.000.000
1) Elvia Cristina Medina López (víctima directa):  $30.000.000  2) Elvia Carmen López Medina (madre): $20.000.000; 3) Jairo Medina (padre): $20.000.000; 4) Maira Lizeth Medina López (hermana) $10.000.000; 5) Rony Mauricio Medina López (hermano) $10.000.000; 6) Javier Joaquín Medina López (hermano): $10.500.000; 7) Adriana Medina López (hermana): $10.000.000; 8) Lorena Medina López (hermana): $10.000.000; 9) Mildred Medina López: $10.000.000 (hermana);  10) Dalia Medina López (hermana): $10.000.000; 11) Sandra Yamith Medina López (hermana): $10.000.000; 12) Dionee Naryibe Medina López (hermana): $10.000.000; 13) Manuel Fernando Venezuela Medina (sobrino): $0; 14) Daniela Alejandra Rengifo Medina (sobrina menor de edad): $0; 15) Luis Felipe Gutiérrez Medina (sobrino): $0; 16) Lina María Valenzuela Medina (sobrina): $0; 17) Daniela Marcela Angarita Medina (sobrina): $0.; y,  18) María Fernanda Angarita Medina (sobrina menor de edad): $0. 
Ante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30 millones para la víctima directa y de ahi se reducira de conformidad con el grado de parentesco, teniendo en cuenta la sentencia SC21828-2017 y la Sentencia SC4803 de 2019 en donde se analizó eventos de pérdida de un ojo y eventos de perdida de locomoción permanente, que permiten acoplar esos baremos al caso de marras. De igual manera, se hace énfasis en que la presunción de daño para parientes como sobrinos no se genera presunción de la causación de este daño y dentro del expediente no obran pruebas suficientes que acrediten los daños solicitados por estos, esto según sentencia SP12969-2015. 
-Daño a Bienes Jurídicos: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
-Deducible: $La póliza contempla un deducible del 10% de la pérdida, mínimo 3SMMV
El total de la liquidación asciende a $779.700.076, a ese valor se le descuenta el 10% (77.970.008), por lo que se obtiene un valor final de liquidación de $701.730.068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</si>
</sst>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0" fillId="0" borderId="1" xfId="0" applyBorder="1" applyAlignment="1">
      <alignment vertical="top"/>
    </xf>
    <xf numFmtId="14" fontId="0" fillId="0" borderId="1" xfId="0" applyNumberFormat="1" applyBorder="1" applyAlignment="1">
      <alignment horizontal="justify" vertical="top"/>
    </xf>
    <xf numFmtId="0" fontId="0" fillId="0" borderId="3"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lef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165" fontId="0" fillId="0" borderId="1" xfId="0" applyNumberFormat="1" applyBorder="1" applyAlignment="1">
      <alignment horizontal="left" vertical="top"/>
    </xf>
    <xf numFmtId="165" fontId="0" fillId="0" borderId="1" xfId="0" applyNumberFormat="1" applyBorder="1" applyAlignment="1">
      <alignment vertical="top"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0" fontId="7" fillId="0" borderId="2" xfId="0" applyFont="1" applyBorder="1" applyAlignment="1">
      <alignment horizontal="left" vertical="top" wrapText="1"/>
    </xf>
    <xf numFmtId="0" fontId="2" fillId="0" borderId="1" xfId="0" applyFont="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0" fillId="0" borderId="2" xfId="0"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3"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justify"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1"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wrapText="1"/>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rli/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zoomScaleNormal="100" workbookViewId="0">
      <selection activeCell="B5" sqref="B5:C5"/>
    </sheetView>
  </sheetViews>
  <sheetFormatPr baseColWidth="10" defaultColWidth="0" defaultRowHeight="15" x14ac:dyDescent="0.2"/>
  <cols>
    <col min="1" max="1" width="46.33203125" style="7" bestFit="1" customWidth="1"/>
    <col min="2" max="2" width="63.6640625" style="7" customWidth="1"/>
    <col min="3" max="3" width="37.5" style="7" customWidth="1"/>
    <col min="4" max="4" width="11.5" style="2" hidden="1" customWidth="1"/>
    <col min="5" max="16384" width="11.5" style="2" hidden="1"/>
  </cols>
  <sheetData>
    <row r="1" spans="1:3" ht="19" x14ac:dyDescent="0.2">
      <c r="A1" s="47" t="s">
        <v>0</v>
      </c>
      <c r="B1" s="47"/>
      <c r="C1" s="47"/>
    </row>
    <row r="2" spans="1:3" ht="16" x14ac:dyDescent="0.2">
      <c r="A2" s="5" t="s">
        <v>1</v>
      </c>
      <c r="B2" s="49" t="s">
        <v>2</v>
      </c>
      <c r="C2" s="50"/>
    </row>
    <row r="3" spans="1:3" ht="16" x14ac:dyDescent="0.2">
      <c r="A3" s="5" t="s">
        <v>3</v>
      </c>
      <c r="B3" s="51" t="s">
        <v>4</v>
      </c>
      <c r="C3" s="52"/>
    </row>
    <row r="4" spans="1:3" ht="90" customHeight="1" x14ac:dyDescent="0.2">
      <c r="A4" s="5" t="s">
        <v>5</v>
      </c>
      <c r="B4" s="53" t="s">
        <v>6</v>
      </c>
      <c r="C4" s="54"/>
    </row>
    <row r="5" spans="1:3" ht="286.5" customHeight="1" x14ac:dyDescent="0.2">
      <c r="A5" s="5" t="s">
        <v>7</v>
      </c>
      <c r="B5" s="55" t="s">
        <v>8</v>
      </c>
      <c r="C5" s="54"/>
    </row>
    <row r="6" spans="1:3" ht="16" x14ac:dyDescent="0.2">
      <c r="A6" s="5" t="s">
        <v>9</v>
      </c>
      <c r="B6" s="48" t="s">
        <v>10</v>
      </c>
      <c r="C6" s="48"/>
    </row>
    <row r="7" spans="1:3" ht="16" x14ac:dyDescent="0.2">
      <c r="A7" s="5" t="s">
        <v>11</v>
      </c>
      <c r="B7" s="48" t="s">
        <v>12</v>
      </c>
      <c r="C7" s="48"/>
    </row>
    <row r="8" spans="1:3" ht="16" x14ac:dyDescent="0.2">
      <c r="A8" s="5" t="s">
        <v>13</v>
      </c>
      <c r="B8" s="44" t="s">
        <v>14</v>
      </c>
      <c r="C8" s="44"/>
    </row>
    <row r="9" spans="1:3" ht="16" x14ac:dyDescent="0.2">
      <c r="A9" s="5" t="s">
        <v>15</v>
      </c>
      <c r="B9" s="44" t="s">
        <v>16</v>
      </c>
      <c r="C9" s="44"/>
    </row>
    <row r="10" spans="1:3" ht="16" x14ac:dyDescent="0.2">
      <c r="A10" s="5" t="s">
        <v>17</v>
      </c>
      <c r="B10" s="44" t="s">
        <v>18</v>
      </c>
      <c r="C10" s="44"/>
    </row>
    <row r="11" spans="1:3" ht="23.25" customHeight="1" x14ac:dyDescent="0.2">
      <c r="A11" s="5" t="s">
        <v>19</v>
      </c>
      <c r="B11" s="45" t="s">
        <v>20</v>
      </c>
      <c r="C11" s="46"/>
    </row>
    <row r="12" spans="1:3" x14ac:dyDescent="0.2">
      <c r="A12" s="56" t="s">
        <v>21</v>
      </c>
      <c r="B12" s="57" t="s">
        <v>22</v>
      </c>
      <c r="C12" s="58"/>
    </row>
    <row r="13" spans="1:3" ht="30" customHeight="1" x14ac:dyDescent="0.2">
      <c r="A13" s="56"/>
      <c r="B13" s="58"/>
      <c r="C13" s="58"/>
    </row>
    <row r="14" spans="1:3" ht="370.5" customHeight="1" x14ac:dyDescent="0.2">
      <c r="A14" s="56"/>
      <c r="B14" s="58"/>
      <c r="C14" s="58"/>
    </row>
    <row r="15" spans="1:3" ht="32" x14ac:dyDescent="0.2">
      <c r="A15" s="5" t="s">
        <v>23</v>
      </c>
      <c r="B15" s="59">
        <f>SUM(C17,C18,C20,C21,C22,C24)</f>
        <v>4149832235</v>
      </c>
      <c r="C15" s="60"/>
    </row>
    <row r="16" spans="1:3" ht="33.75" customHeight="1" x14ac:dyDescent="0.2">
      <c r="A16" s="61" t="s">
        <v>24</v>
      </c>
      <c r="B16" s="62" t="s">
        <v>25</v>
      </c>
      <c r="C16" s="62"/>
    </row>
    <row r="17" spans="1:3" ht="33.75" customHeight="1" x14ac:dyDescent="0.2">
      <c r="A17" s="61"/>
      <c r="B17" s="9" t="s">
        <v>26</v>
      </c>
      <c r="C17" s="6">
        <v>169700076</v>
      </c>
    </row>
    <row r="18" spans="1:3" ht="33.75" customHeight="1" x14ac:dyDescent="0.2">
      <c r="A18" s="61"/>
      <c r="B18" s="9" t="s">
        <v>27</v>
      </c>
      <c r="C18" s="6">
        <v>70132159</v>
      </c>
    </row>
    <row r="19" spans="1:3" x14ac:dyDescent="0.2">
      <c r="A19" s="61"/>
      <c r="B19" s="63" t="s">
        <v>28</v>
      </c>
      <c r="C19" s="64"/>
    </row>
    <row r="20" spans="1:3" ht="16" x14ac:dyDescent="0.2">
      <c r="A20" s="61"/>
      <c r="B20" s="9" t="s">
        <v>29</v>
      </c>
      <c r="C20" s="6">
        <v>1280000000</v>
      </c>
    </row>
    <row r="21" spans="1:3" ht="16" x14ac:dyDescent="0.2">
      <c r="A21" s="61"/>
      <c r="B21" s="9" t="s">
        <v>30</v>
      </c>
      <c r="C21" s="6">
        <v>1350000000</v>
      </c>
    </row>
    <row r="22" spans="1:3" ht="16" x14ac:dyDescent="0.2">
      <c r="A22" s="61"/>
      <c r="B22" s="9" t="s">
        <v>31</v>
      </c>
      <c r="C22" s="6">
        <v>1280000000</v>
      </c>
    </row>
    <row r="23" spans="1:3" x14ac:dyDescent="0.2">
      <c r="A23" s="61"/>
      <c r="B23" s="32" t="s">
        <v>32</v>
      </c>
      <c r="C23" s="33"/>
    </row>
    <row r="24" spans="1:3" ht="16" x14ac:dyDescent="0.2">
      <c r="A24" s="5" t="s">
        <v>33</v>
      </c>
      <c r="B24" s="9" t="s">
        <v>34</v>
      </c>
      <c r="C24" s="13"/>
    </row>
    <row r="25" spans="1:3" ht="16" x14ac:dyDescent="0.2">
      <c r="A25" s="5" t="s">
        <v>35</v>
      </c>
      <c r="B25" s="9" t="s">
        <v>36</v>
      </c>
      <c r="C25" s="9"/>
    </row>
    <row r="26" spans="1:3" ht="74.25" customHeight="1" x14ac:dyDescent="0.2">
      <c r="A26" s="5" t="s">
        <v>37</v>
      </c>
      <c r="B26" s="34" t="s">
        <v>176</v>
      </c>
      <c r="C26" s="9"/>
    </row>
    <row r="27" spans="1:3" ht="16" x14ac:dyDescent="0.2">
      <c r="A27" s="5" t="s">
        <v>38</v>
      </c>
      <c r="B27" s="9" t="s">
        <v>39</v>
      </c>
      <c r="C27" s="9"/>
    </row>
    <row r="28" spans="1:3" ht="16" x14ac:dyDescent="0.2">
      <c r="A28" s="5" t="s">
        <v>40</v>
      </c>
      <c r="B28" s="35" t="s">
        <v>41</v>
      </c>
      <c r="C28" s="31"/>
    </row>
    <row r="29" spans="1:3" ht="16" x14ac:dyDescent="0.2">
      <c r="A29" s="5" t="s">
        <v>42</v>
      </c>
      <c r="B29" s="30" t="s">
        <v>43</v>
      </c>
      <c r="C29" s="30"/>
    </row>
    <row r="30" spans="1:3" x14ac:dyDescent="0.2">
      <c r="B30" s="9"/>
      <c r="C30" s="9"/>
    </row>
  </sheetData>
  <mergeCells count="17">
    <mergeCell ref="A12:A14"/>
    <mergeCell ref="B12:C14"/>
    <mergeCell ref="B15:C15"/>
    <mergeCell ref="A16:A23"/>
    <mergeCell ref="B16:C16"/>
    <mergeCell ref="B19:C19"/>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2"/>
  <sheetViews>
    <sheetView topLeftCell="A20" zoomScale="90" zoomScaleNormal="90" workbookViewId="0">
      <selection activeCell="B2" sqref="B2:C2"/>
    </sheetView>
  </sheetViews>
  <sheetFormatPr baseColWidth="10" defaultColWidth="0" defaultRowHeight="15" x14ac:dyDescent="0.2"/>
  <cols>
    <col min="1" max="1" width="44.5" style="38" customWidth="1"/>
    <col min="2" max="2" width="25.6640625" customWidth="1"/>
    <col min="3" max="3" width="100.6640625" customWidth="1"/>
    <col min="4" max="16384" width="11.5" hidden="1"/>
  </cols>
  <sheetData>
    <row r="1" spans="1:3" ht="19" x14ac:dyDescent="0.2">
      <c r="A1" s="65" t="s">
        <v>44</v>
      </c>
      <c r="B1" s="65"/>
      <c r="C1" s="65"/>
    </row>
    <row r="2" spans="1:3" ht="16" x14ac:dyDescent="0.2">
      <c r="A2" s="36" t="s">
        <v>45</v>
      </c>
      <c r="B2" s="66" t="s">
        <v>46</v>
      </c>
      <c r="C2" s="67"/>
    </row>
    <row r="3" spans="1:3" ht="16" x14ac:dyDescent="0.2">
      <c r="A3" s="5" t="s">
        <v>47</v>
      </c>
      <c r="B3" s="48" t="str">
        <f>'GENERALES NOTA 322'!B2:C2</f>
        <v>190013103004-2021-00169-00</v>
      </c>
      <c r="C3" s="48"/>
    </row>
    <row r="4" spans="1:3" ht="16" x14ac:dyDescent="0.2">
      <c r="A4" s="5" t="s">
        <v>48</v>
      </c>
      <c r="B4" s="48" t="str">
        <f>'GENERALES NOTA 322'!B3:C3</f>
        <v>JUZGADO 4 CIVIL DEL CIRCUITO DE POPAYÁN</v>
      </c>
      <c r="C4" s="48"/>
    </row>
    <row r="5" spans="1:3" ht="16" x14ac:dyDescent="0.2">
      <c r="A5" s="5" t="s">
        <v>49</v>
      </c>
      <c r="B5" s="48" t="str">
        <f>'GENERALES NOTA 322'!B4:C4</f>
        <v>1. CONSORCIO PRESTASALUD hoy MEDIMAS EPS SAS.
2. CAFESALUD EPS S A – EN LIQUIDACIÓN
3. DIME CLÍNICA NEUROCARDIOVASCULAR S.A.
4. CLÍNICA LA ESTANCIA S.A.
5. SALUDCOOP ENTIDAD PROMOTORA DE SALUD ORGANISMO COOPERATIVO SALUDCOOP EN LIQUIDACION.</v>
      </c>
      <c r="C5" s="48"/>
    </row>
    <row r="6" spans="1:3" ht="16" x14ac:dyDescent="0.2">
      <c r="A6" s="5" t="s">
        <v>50</v>
      </c>
      <c r="B6" s="4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48"/>
    </row>
    <row r="7" spans="1:3" ht="16" x14ac:dyDescent="0.2">
      <c r="A7" s="5" t="s">
        <v>51</v>
      </c>
      <c r="B7" s="48" t="str">
        <f>'GENERALES NOTA 322'!B6:C6</f>
        <v>LLAMADA EN GARANTIA</v>
      </c>
      <c r="C7" s="48"/>
    </row>
    <row r="8" spans="1:3" ht="16" x14ac:dyDescent="0.2">
      <c r="A8" s="36" t="s">
        <v>52</v>
      </c>
      <c r="B8" s="48" t="s">
        <v>53</v>
      </c>
      <c r="C8" s="48"/>
    </row>
    <row r="9" spans="1:3" ht="16" x14ac:dyDescent="0.2">
      <c r="A9" s="36" t="s">
        <v>19</v>
      </c>
      <c r="B9" s="48" t="s">
        <v>54</v>
      </c>
      <c r="C9" s="48"/>
    </row>
    <row r="10" spans="1:3" ht="16" x14ac:dyDescent="0.2">
      <c r="A10" s="36" t="s">
        <v>55</v>
      </c>
      <c r="B10" s="40">
        <v>2500000000</v>
      </c>
      <c r="C10" s="41" t="s">
        <v>56</v>
      </c>
    </row>
    <row r="11" spans="1:3" ht="16" x14ac:dyDescent="0.2">
      <c r="A11" s="36" t="s">
        <v>57</v>
      </c>
      <c r="B11" s="68" t="s">
        <v>58</v>
      </c>
      <c r="C11" s="54"/>
    </row>
    <row r="12" spans="1:3" ht="16" x14ac:dyDescent="0.2">
      <c r="A12" s="36" t="s">
        <v>59</v>
      </c>
      <c r="B12" s="51" t="s">
        <v>60</v>
      </c>
      <c r="C12" s="52"/>
    </row>
    <row r="13" spans="1:3" ht="16" x14ac:dyDescent="0.2">
      <c r="A13" s="36" t="s">
        <v>61</v>
      </c>
      <c r="B13" s="48" t="s">
        <v>62</v>
      </c>
      <c r="C13" s="48"/>
    </row>
    <row r="14" spans="1:3" ht="16" x14ac:dyDescent="0.2">
      <c r="A14" s="36" t="s">
        <v>63</v>
      </c>
      <c r="B14" s="48" t="s">
        <v>64</v>
      </c>
      <c r="C14" s="48"/>
    </row>
    <row r="15" spans="1:3" ht="16" x14ac:dyDescent="0.2">
      <c r="A15" s="36" t="s">
        <v>65</v>
      </c>
      <c r="B15" s="48" t="s">
        <v>64</v>
      </c>
      <c r="C15" s="48"/>
    </row>
    <row r="16" spans="1:3" x14ac:dyDescent="0.2">
      <c r="A16" s="69" t="s">
        <v>66</v>
      </c>
      <c r="B16" s="48" t="s">
        <v>67</v>
      </c>
      <c r="C16" s="48"/>
    </row>
    <row r="17" spans="1:3" x14ac:dyDescent="0.2">
      <c r="A17" s="70"/>
      <c r="B17" s="39" t="s">
        <v>68</v>
      </c>
      <c r="C17" s="39" t="s">
        <v>69</v>
      </c>
    </row>
    <row r="18" spans="1:3" ht="16" x14ac:dyDescent="0.2">
      <c r="A18" s="70"/>
      <c r="B18" s="9" t="s">
        <v>70</v>
      </c>
      <c r="C18" s="9" t="s">
        <v>70</v>
      </c>
    </row>
    <row r="19" spans="1:3" ht="16" x14ac:dyDescent="0.2">
      <c r="A19" s="70"/>
      <c r="B19" s="9" t="s">
        <v>70</v>
      </c>
      <c r="C19" s="9" t="s">
        <v>70</v>
      </c>
    </row>
    <row r="20" spans="1:3" ht="16" x14ac:dyDescent="0.2">
      <c r="A20" s="70"/>
      <c r="B20" s="9" t="s">
        <v>70</v>
      </c>
      <c r="C20" s="9" t="s">
        <v>70</v>
      </c>
    </row>
    <row r="21" spans="1:3" ht="16" x14ac:dyDescent="0.2">
      <c r="A21" s="36" t="s">
        <v>71</v>
      </c>
      <c r="B21" s="48" t="s">
        <v>72</v>
      </c>
      <c r="C21" s="48"/>
    </row>
    <row r="22" spans="1:3" ht="16" x14ac:dyDescent="0.2">
      <c r="A22" s="36" t="s">
        <v>73</v>
      </c>
      <c r="B22" s="48" t="s">
        <v>70</v>
      </c>
      <c r="C22" s="48"/>
    </row>
    <row r="23" spans="1:3" ht="16" x14ac:dyDescent="0.2">
      <c r="A23" s="36" t="s">
        <v>74</v>
      </c>
      <c r="B23" s="48" t="s">
        <v>75</v>
      </c>
      <c r="C23" s="48"/>
    </row>
    <row r="24" spans="1:3" ht="16" x14ac:dyDescent="0.2">
      <c r="A24" s="36" t="s">
        <v>76</v>
      </c>
      <c r="B24" s="48" t="s">
        <v>72</v>
      </c>
      <c r="C24" s="48"/>
    </row>
    <row r="25" spans="1:3" ht="16" x14ac:dyDescent="0.2">
      <c r="A25" s="36" t="s">
        <v>77</v>
      </c>
      <c r="B25" s="48" t="s">
        <v>72</v>
      </c>
      <c r="C25" s="48"/>
    </row>
    <row r="26" spans="1:3" ht="16" x14ac:dyDescent="0.2">
      <c r="A26" s="37" t="s">
        <v>78</v>
      </c>
      <c r="B26" s="48" t="s">
        <v>64</v>
      </c>
      <c r="C26" s="48"/>
    </row>
    <row r="27" spans="1:3" x14ac:dyDescent="0.2">
      <c r="A27" s="74" t="s">
        <v>79</v>
      </c>
      <c r="B27" s="74"/>
      <c r="C27" s="74"/>
    </row>
    <row r="28" spans="1:3" ht="69.5" customHeight="1" x14ac:dyDescent="0.2">
      <c r="A28" s="75" t="s">
        <v>80</v>
      </c>
      <c r="B28" s="76"/>
      <c r="C28" s="42" t="s">
        <v>81</v>
      </c>
    </row>
    <row r="29" spans="1:3" ht="31.5" customHeight="1" x14ac:dyDescent="0.2">
      <c r="A29" s="53" t="s">
        <v>82</v>
      </c>
      <c r="B29" s="71"/>
      <c r="C29" s="42" t="s">
        <v>83</v>
      </c>
    </row>
    <row r="30" spans="1:3" ht="45.5" customHeight="1" x14ac:dyDescent="0.2">
      <c r="A30" s="53" t="s">
        <v>84</v>
      </c>
      <c r="B30" s="71"/>
      <c r="C30" s="43" t="s">
        <v>85</v>
      </c>
    </row>
    <row r="31" spans="1:3" ht="32" customHeight="1" x14ac:dyDescent="0.2">
      <c r="A31" s="53" t="s">
        <v>86</v>
      </c>
      <c r="B31" s="71"/>
      <c r="C31" s="28" t="s">
        <v>87</v>
      </c>
    </row>
    <row r="32" spans="1:3" ht="16" x14ac:dyDescent="0.2">
      <c r="A32" s="53" t="s">
        <v>88</v>
      </c>
      <c r="B32" s="71"/>
      <c r="C32" s="28" t="s">
        <v>70</v>
      </c>
    </row>
    <row r="33" spans="1:3" ht="33.5" customHeight="1" x14ac:dyDescent="0.2">
      <c r="A33" s="53" t="s">
        <v>89</v>
      </c>
      <c r="B33" s="71"/>
      <c r="C33" s="42" t="s">
        <v>90</v>
      </c>
    </row>
    <row r="34" spans="1:3" ht="26" customHeight="1" x14ac:dyDescent="0.2">
      <c r="A34" s="53" t="s">
        <v>91</v>
      </c>
      <c r="B34" s="71"/>
      <c r="C34" s="29" t="s">
        <v>70</v>
      </c>
    </row>
    <row r="35" spans="1:3" x14ac:dyDescent="0.2">
      <c r="A35" s="72" t="s">
        <v>92</v>
      </c>
      <c r="B35" s="73"/>
      <c r="C35" s="29" t="s">
        <v>70</v>
      </c>
    </row>
    <row r="36" spans="1:3" x14ac:dyDescent="0.2">
      <c r="A36" s="77" t="s">
        <v>93</v>
      </c>
      <c r="B36" s="77"/>
      <c r="C36" s="77"/>
    </row>
    <row r="37" spans="1:3" x14ac:dyDescent="0.2">
      <c r="A37" s="58" t="s">
        <v>94</v>
      </c>
      <c r="B37" s="58"/>
      <c r="C37" s="29" t="s">
        <v>70</v>
      </c>
    </row>
    <row r="38" spans="1:3" x14ac:dyDescent="0.2">
      <c r="A38" s="58" t="s">
        <v>95</v>
      </c>
      <c r="B38" s="58"/>
      <c r="C38" s="29" t="s">
        <v>70</v>
      </c>
    </row>
    <row r="39" spans="1:3" x14ac:dyDescent="0.2">
      <c r="A39" s="58" t="s">
        <v>96</v>
      </c>
      <c r="B39" s="58"/>
      <c r="C39" s="29" t="s">
        <v>70</v>
      </c>
    </row>
    <row r="40" spans="1:3" x14ac:dyDescent="0.2">
      <c r="A40" s="58" t="s">
        <v>97</v>
      </c>
      <c r="B40" s="58"/>
      <c r="C40" s="29" t="s">
        <v>70</v>
      </c>
    </row>
    <row r="41" spans="1:3" x14ac:dyDescent="0.2">
      <c r="A41" s="58" t="s">
        <v>98</v>
      </c>
      <c r="B41" s="58"/>
      <c r="C41" s="29" t="s">
        <v>70</v>
      </c>
    </row>
    <row r="42" spans="1:3" x14ac:dyDescent="0.2">
      <c r="A42" s="58" t="s">
        <v>99</v>
      </c>
      <c r="B42" s="58"/>
      <c r="C42" s="29" t="s">
        <v>70</v>
      </c>
    </row>
    <row r="43" spans="1:3" ht="16" x14ac:dyDescent="0.2">
      <c r="A43" s="58" t="s">
        <v>100</v>
      </c>
      <c r="B43" s="58"/>
      <c r="C43" s="9" t="s">
        <v>101</v>
      </c>
    </row>
    <row r="44" spans="1:3" x14ac:dyDescent="0.2">
      <c r="A44" s="58" t="s">
        <v>102</v>
      </c>
      <c r="B44" s="58"/>
      <c r="C44" s="29" t="s">
        <v>70</v>
      </c>
    </row>
    <row r="45" spans="1:3" x14ac:dyDescent="0.2">
      <c r="A45" s="58" t="s">
        <v>103</v>
      </c>
      <c r="B45" s="58"/>
      <c r="C45" s="29" t="s">
        <v>70</v>
      </c>
    </row>
    <row r="46" spans="1:3" x14ac:dyDescent="0.2">
      <c r="A46" s="58" t="s">
        <v>104</v>
      </c>
      <c r="B46" s="58"/>
      <c r="C46" s="29" t="s">
        <v>70</v>
      </c>
    </row>
    <row r="47" spans="1:3" ht="32" x14ac:dyDescent="0.2">
      <c r="A47" s="58" t="s">
        <v>105</v>
      </c>
      <c r="B47" s="58"/>
      <c r="C47" s="9" t="s">
        <v>87</v>
      </c>
    </row>
    <row r="48" spans="1:3" ht="16" x14ac:dyDescent="0.2">
      <c r="A48" s="58" t="s">
        <v>106</v>
      </c>
      <c r="B48" s="58"/>
      <c r="C48" s="9" t="s">
        <v>70</v>
      </c>
    </row>
    <row r="49" spans="1:3" ht="16" x14ac:dyDescent="0.2">
      <c r="A49" s="58" t="s">
        <v>107</v>
      </c>
      <c r="B49" s="58"/>
      <c r="C49" s="9" t="s">
        <v>70</v>
      </c>
    </row>
    <row r="50" spans="1:3" ht="16" x14ac:dyDescent="0.2">
      <c r="A50" s="58" t="s">
        <v>108</v>
      </c>
      <c r="B50" s="58"/>
      <c r="C50" s="9" t="s">
        <v>70</v>
      </c>
    </row>
    <row r="51" spans="1:3" ht="16" x14ac:dyDescent="0.2">
      <c r="A51" s="58" t="s">
        <v>109</v>
      </c>
      <c r="B51" s="58"/>
      <c r="C51" s="9" t="s">
        <v>70</v>
      </c>
    </row>
    <row r="52" spans="1:3" ht="16" x14ac:dyDescent="0.2">
      <c r="A52" s="58" t="s">
        <v>110</v>
      </c>
      <c r="B52" s="58"/>
      <c r="C52" s="9" t="s">
        <v>70</v>
      </c>
    </row>
  </sheetData>
  <mergeCells count="48">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90" zoomScaleNormal="90" workbookViewId="0">
      <selection activeCell="C34" sqref="C34"/>
    </sheetView>
  </sheetViews>
  <sheetFormatPr baseColWidth="10" defaultColWidth="0" defaultRowHeight="15" x14ac:dyDescent="0.2"/>
  <cols>
    <col min="1" max="1" width="52.33203125" customWidth="1"/>
    <col min="2" max="2" width="35.5" customWidth="1"/>
    <col min="3" max="3" width="96" customWidth="1"/>
    <col min="4" max="8" width="11.5" hidden="1" customWidth="1"/>
    <col min="9" max="9" width="12" hidden="1" customWidth="1"/>
    <col min="10" max="16384" width="11.5" hidden="1"/>
  </cols>
  <sheetData>
    <row r="1" spans="1:6" ht="19" x14ac:dyDescent="0.2">
      <c r="A1" s="65" t="s">
        <v>111</v>
      </c>
      <c r="B1" s="65"/>
      <c r="C1" s="65"/>
    </row>
    <row r="2" spans="1:6" ht="16" x14ac:dyDescent="0.2">
      <c r="A2" s="17" t="s">
        <v>45</v>
      </c>
      <c r="B2" s="95" t="str">
        <f>'GENERALES NOTA 321'!B2:C2</f>
        <v xml:space="preserve">SINIESTRO 65512451 - LEGIS APJ32550
</v>
      </c>
      <c r="C2" s="96"/>
    </row>
    <row r="3" spans="1:6" ht="16" x14ac:dyDescent="0.2">
      <c r="A3" s="18" t="s">
        <v>1</v>
      </c>
      <c r="B3" s="97" t="str">
        <f>'GENERALES NOTA 322'!B2:C2</f>
        <v>190013103004-2021-00169-00</v>
      </c>
      <c r="C3" s="97"/>
    </row>
    <row r="4" spans="1:6" ht="16" x14ac:dyDescent="0.2">
      <c r="A4" s="18" t="s">
        <v>3</v>
      </c>
      <c r="B4" s="97" t="str">
        <f>'GENERALES NOTA 322'!B3:C3</f>
        <v>JUZGADO 4 CIVIL DEL CIRCUITO DE POPAYÁN</v>
      </c>
      <c r="C4" s="97"/>
    </row>
    <row r="5" spans="1:6" ht="16" x14ac:dyDescent="0.2">
      <c r="A5" s="18" t="s">
        <v>5</v>
      </c>
      <c r="B5" s="97" t="str">
        <f>'GENERALES NOTA 322'!B4:C4</f>
        <v>1. CONSORCIO PRESTASALUD hoy MEDIMAS EPS SAS.
2. CAFESALUD EPS S A – EN LIQUIDACIÓN
3. DIME CLÍNICA NEUROCARDIOVASCULAR S.A.
4. CLÍNICA LA ESTANCIA S.A.
5. SALUDCOOP ENTIDAD PROMOTORA DE SALUD ORGANISMO COOPERATIVO SALUDCOOP EN LIQUIDACION.</v>
      </c>
      <c r="C5" s="97"/>
    </row>
    <row r="6" spans="1:6" ht="14.75" customHeight="1" x14ac:dyDescent="0.2">
      <c r="A6" s="18" t="s">
        <v>7</v>
      </c>
      <c r="B6" s="97"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97"/>
    </row>
    <row r="7" spans="1:6" ht="16" x14ac:dyDescent="0.2">
      <c r="A7" s="18" t="s">
        <v>9</v>
      </c>
      <c r="B7" s="97" t="str">
        <f>'GENERALES NOTA 322'!B6:C6</f>
        <v>LLAMADA EN GARANTIA</v>
      </c>
      <c r="C7" s="97"/>
    </row>
    <row r="8" spans="1:6" ht="32" x14ac:dyDescent="0.2">
      <c r="A8" s="18" t="s">
        <v>23</v>
      </c>
      <c r="B8" s="91">
        <f>'GENERALES NOTA 322'!B15:C15</f>
        <v>4149832235</v>
      </c>
      <c r="C8" s="92"/>
    </row>
    <row r="9" spans="1:6" x14ac:dyDescent="0.2">
      <c r="A9" s="98" t="s">
        <v>24</v>
      </c>
      <c r="B9" s="81" t="s">
        <v>25</v>
      </c>
      <c r="C9" s="82"/>
    </row>
    <row r="10" spans="1:6" ht="16" x14ac:dyDescent="0.2">
      <c r="A10" s="98"/>
      <c r="B10" s="19" t="s">
        <v>26</v>
      </c>
      <c r="C10" s="16">
        <f>'GENERALES NOTA 322'!C17</f>
        <v>169700076</v>
      </c>
    </row>
    <row r="11" spans="1:6" ht="16" x14ac:dyDescent="0.2">
      <c r="A11" s="98"/>
      <c r="B11" s="19" t="s">
        <v>27</v>
      </c>
      <c r="C11" s="16">
        <f>'GENERALES NOTA 322'!C18</f>
        <v>70132159</v>
      </c>
    </row>
    <row r="12" spans="1:6" x14ac:dyDescent="0.2">
      <c r="A12" s="98"/>
      <c r="B12" s="81"/>
      <c r="C12" s="82"/>
    </row>
    <row r="13" spans="1:6" ht="16" x14ac:dyDescent="0.2">
      <c r="A13" s="98"/>
      <c r="B13" s="19" t="s">
        <v>112</v>
      </c>
      <c r="C13" s="21">
        <v>1280000000</v>
      </c>
    </row>
    <row r="14" spans="1:6" ht="16" x14ac:dyDescent="0.2">
      <c r="A14" s="98"/>
      <c r="B14" s="19" t="s">
        <v>113</v>
      </c>
      <c r="C14" s="21">
        <v>2630000000</v>
      </c>
      <c r="E14" t="s">
        <v>114</v>
      </c>
      <c r="F14" s="14">
        <v>0.7</v>
      </c>
    </row>
    <row r="15" spans="1:6" ht="16" x14ac:dyDescent="0.2">
      <c r="A15" s="20" t="s">
        <v>115</v>
      </c>
      <c r="B15" s="95" t="s">
        <v>116</v>
      </c>
      <c r="C15" s="96"/>
    </row>
    <row r="16" spans="1:6" ht="15" customHeight="1" x14ac:dyDescent="0.2">
      <c r="A16" s="18" t="s">
        <v>117</v>
      </c>
      <c r="B16" s="93" t="s">
        <v>175</v>
      </c>
      <c r="C16" s="94"/>
    </row>
    <row r="17" spans="1:3" ht="28.5" customHeight="1" x14ac:dyDescent="0.2">
      <c r="A17" s="11" t="s">
        <v>118</v>
      </c>
      <c r="B17" s="83">
        <f>((C19+C20+C22+C23)-C26)*C25*C27</f>
        <v>701730068.39999998</v>
      </c>
      <c r="C17" s="83"/>
    </row>
    <row r="18" spans="1:3" ht="16" x14ac:dyDescent="0.2">
      <c r="A18" s="20" t="s">
        <v>119</v>
      </c>
      <c r="B18" s="84" t="s">
        <v>25</v>
      </c>
      <c r="C18" s="85"/>
    </row>
    <row r="19" spans="1:3" ht="16" x14ac:dyDescent="0.2">
      <c r="A19" s="79"/>
      <c r="B19" s="19" t="s">
        <v>26</v>
      </c>
      <c r="C19" s="16">
        <v>169700076</v>
      </c>
    </row>
    <row r="20" spans="1:3" ht="16" x14ac:dyDescent="0.2">
      <c r="A20" s="80"/>
      <c r="B20" s="19" t="s">
        <v>27</v>
      </c>
      <c r="C20" s="16">
        <v>0</v>
      </c>
    </row>
    <row r="21" spans="1:3" x14ac:dyDescent="0.2">
      <c r="A21" s="80"/>
      <c r="B21" s="81" t="s">
        <v>28</v>
      </c>
      <c r="C21" s="82"/>
    </row>
    <row r="22" spans="1:3" ht="16" x14ac:dyDescent="0.2">
      <c r="A22" s="80"/>
      <c r="B22" s="19" t="s">
        <v>112</v>
      </c>
      <c r="C22" s="16">
        <v>450000000</v>
      </c>
    </row>
    <row r="23" spans="1:3" ht="32" x14ac:dyDescent="0.2">
      <c r="A23" s="80"/>
      <c r="B23" s="19" t="s">
        <v>120</v>
      </c>
      <c r="C23" s="16">
        <v>160000000</v>
      </c>
    </row>
    <row r="24" spans="1:3" x14ac:dyDescent="0.2">
      <c r="A24" s="80"/>
      <c r="B24" s="81" t="s">
        <v>121</v>
      </c>
      <c r="C24" s="82"/>
    </row>
    <row r="25" spans="1:3" ht="16" x14ac:dyDescent="0.2">
      <c r="A25" s="22"/>
      <c r="B25" s="19" t="s">
        <v>122</v>
      </c>
      <c r="C25" s="23">
        <v>1</v>
      </c>
    </row>
    <row r="26" spans="1:3" ht="16" x14ac:dyDescent="0.2">
      <c r="A26" s="24"/>
      <c r="B26" s="19" t="s">
        <v>57</v>
      </c>
      <c r="C26" s="25">
        <f>(779700076*10%)</f>
        <v>77970007.600000009</v>
      </c>
    </row>
    <row r="27" spans="1:3" ht="16" x14ac:dyDescent="0.2">
      <c r="A27" s="24"/>
      <c r="B27" s="19" t="s">
        <v>123</v>
      </c>
      <c r="C27" s="23">
        <v>1</v>
      </c>
    </row>
    <row r="28" spans="1:3" ht="16" x14ac:dyDescent="0.2">
      <c r="A28" s="15" t="s">
        <v>124</v>
      </c>
      <c r="B28" s="83">
        <f>IFERROR(B17*(VLOOKUP(B15,Hoja2!$G$1:$H$6,2,0)),16666)</f>
        <v>16666</v>
      </c>
      <c r="C28" s="83"/>
    </row>
    <row r="29" spans="1:3" ht="32" x14ac:dyDescent="0.2">
      <c r="A29" s="18" t="s">
        <v>125</v>
      </c>
      <c r="B29" s="86" t="s">
        <v>177</v>
      </c>
      <c r="C29" s="87"/>
    </row>
    <row r="30" spans="1:3" ht="32" x14ac:dyDescent="0.2">
      <c r="A30" s="18" t="s">
        <v>126</v>
      </c>
      <c r="B30" s="88" t="s">
        <v>174</v>
      </c>
      <c r="C30" s="89"/>
    </row>
    <row r="31" spans="1:3" ht="19" x14ac:dyDescent="0.2">
      <c r="A31" s="26" t="s">
        <v>127</v>
      </c>
      <c r="B31" s="26"/>
      <c r="C31" s="26"/>
    </row>
    <row r="32" spans="1:3" x14ac:dyDescent="0.2">
      <c r="A32" s="27" t="s">
        <v>128</v>
      </c>
      <c r="B32" s="90" t="s">
        <v>172</v>
      </c>
      <c r="C32" s="78"/>
    </row>
    <row r="33" spans="1:3" x14ac:dyDescent="0.2">
      <c r="A33" s="27" t="s">
        <v>129</v>
      </c>
      <c r="B33" s="78" t="s">
        <v>173</v>
      </c>
      <c r="C33" s="78"/>
    </row>
    <row r="34" spans="1:3" x14ac:dyDescent="0.2">
      <c r="A34" s="24"/>
      <c r="B34" s="24"/>
      <c r="C34" s="24"/>
    </row>
    <row r="35" spans="1:3" x14ac:dyDescent="0.2">
      <c r="A35" s="24"/>
      <c r="B35" s="24"/>
      <c r="C35" s="24"/>
    </row>
    <row r="36" spans="1:3" x14ac:dyDescent="0.2">
      <c r="A36" s="24"/>
      <c r="B36" s="24"/>
      <c r="C36" s="24"/>
    </row>
    <row r="37" spans="1:3" x14ac:dyDescent="0.2">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6640625" hidden="1"/>
  </cols>
  <sheetData>
    <row r="1" spans="1:3" ht="19" x14ac:dyDescent="0.2">
      <c r="A1" s="65" t="s">
        <v>130</v>
      </c>
      <c r="B1" s="65"/>
      <c r="C1" s="65"/>
    </row>
    <row r="2" spans="1:3" ht="17" customHeight="1" x14ac:dyDescent="0.2">
      <c r="A2" s="10" t="s">
        <v>45</v>
      </c>
      <c r="B2" s="102" t="str">
        <f>'[2]AUTOS NOTA 321'!B2:C2</f>
        <v xml:space="preserve">SINIESTRO   LEGIS </v>
      </c>
      <c r="C2" s="103"/>
    </row>
    <row r="3" spans="1:3" ht="16.25" customHeight="1" x14ac:dyDescent="0.2">
      <c r="A3" s="5" t="s">
        <v>1</v>
      </c>
      <c r="B3" s="48" t="str">
        <f>'GENERALES NOTA 322'!B2:C2</f>
        <v>190013103004-2021-00169-00</v>
      </c>
      <c r="C3" s="48"/>
    </row>
    <row r="4" spans="1:3" ht="16" x14ac:dyDescent="0.2">
      <c r="A4" s="5" t="s">
        <v>3</v>
      </c>
      <c r="B4" s="48" t="str">
        <f>'GENERALES NOTA 322'!B3:C3</f>
        <v>JUZGADO 4 CIVIL DEL CIRCUITO DE POPAYÁN</v>
      </c>
      <c r="C4" s="48"/>
    </row>
    <row r="5" spans="1:3" ht="29" customHeight="1" x14ac:dyDescent="0.2">
      <c r="A5" s="5" t="s">
        <v>5</v>
      </c>
      <c r="B5" s="48" t="str">
        <f>'GENERALES NOTA 322'!B4:C4</f>
        <v>1. CONSORCIO PRESTASALUD hoy MEDIMAS EPS SAS.
2. CAFESALUD EPS S A – EN LIQUIDACIÓN
3. DIME CLÍNICA NEUROCARDIOVASCULAR S.A.
4. CLÍNICA LA ESTANCIA S.A.
5. SALUDCOOP ENTIDAD PROMOTORA DE SALUD ORGANISMO COOPERATIVO SALUDCOOP EN LIQUIDACION.</v>
      </c>
      <c r="C5" s="48"/>
    </row>
    <row r="6" spans="1:3" ht="16" x14ac:dyDescent="0.2">
      <c r="A6" s="5" t="s">
        <v>7</v>
      </c>
      <c r="B6" s="4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v>
      </c>
      <c r="C6" s="48"/>
    </row>
    <row r="7" spans="1:3" ht="43.5" customHeight="1" x14ac:dyDescent="0.2">
      <c r="A7" s="5" t="s">
        <v>9</v>
      </c>
      <c r="B7" s="48" t="str">
        <f>'GENERALES NOTA 322'!B6:C6</f>
        <v>LLAMADA EN GARANTIA</v>
      </c>
      <c r="C7" s="48"/>
    </row>
    <row r="8" spans="1:3" ht="16" x14ac:dyDescent="0.2">
      <c r="A8" s="5" t="s">
        <v>131</v>
      </c>
      <c r="B8" s="48"/>
      <c r="C8" s="48"/>
    </row>
    <row r="9" spans="1:3" ht="16" x14ac:dyDescent="0.2">
      <c r="A9" s="12" t="s">
        <v>119</v>
      </c>
      <c r="B9" s="100"/>
      <c r="C9" s="100"/>
    </row>
    <row r="10" spans="1:3" ht="16" x14ac:dyDescent="0.2">
      <c r="A10" s="12" t="s">
        <v>132</v>
      </c>
      <c r="B10" s="48"/>
      <c r="C10" s="48"/>
    </row>
    <row r="11" spans="1:3" ht="32" x14ac:dyDescent="0.2">
      <c r="A11" s="12" t="s">
        <v>133</v>
      </c>
      <c r="B11" s="101"/>
      <c r="C11" s="99"/>
    </row>
    <row r="12" spans="1:3" ht="48" x14ac:dyDescent="0.2">
      <c r="A12" s="5" t="s">
        <v>134</v>
      </c>
      <c r="B12" s="48"/>
      <c r="C12" s="48"/>
    </row>
    <row r="13" spans="1:3" ht="48" x14ac:dyDescent="0.2">
      <c r="A13" s="5" t="s">
        <v>135</v>
      </c>
      <c r="B13" s="48"/>
      <c r="C13" s="48"/>
    </row>
    <row r="14" spans="1:3" ht="16" x14ac:dyDescent="0.2">
      <c r="A14" s="5" t="s">
        <v>136</v>
      </c>
      <c r="B14" s="9"/>
      <c r="C14" s="9"/>
    </row>
    <row r="15" spans="1:3" ht="16" x14ac:dyDescent="0.2">
      <c r="A15" s="12" t="s">
        <v>137</v>
      </c>
      <c r="B15" s="48"/>
      <c r="C15" s="48"/>
    </row>
    <row r="16" spans="1:3" ht="16" x14ac:dyDescent="0.2">
      <c r="A16" s="9" t="s">
        <v>138</v>
      </c>
      <c r="B16" s="99"/>
      <c r="C16" s="9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5" defaultRowHeight="15" x14ac:dyDescent="0.2"/>
  <sheetData>
    <row r="1" spans="1:1" x14ac:dyDescent="0.2">
      <c r="A1" t="s">
        <v>139</v>
      </c>
    </row>
    <row r="2" spans="1:1" x14ac:dyDescent="0.2">
      <c r="A2"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 defaultRowHeight="15" x14ac:dyDescent="0.2"/>
  <cols>
    <col min="4" max="4" width="20.33203125" bestFit="1" customWidth="1"/>
    <col min="5" max="5" width="42.6640625" bestFit="1" customWidth="1"/>
    <col min="7" max="7" width="26.5" customWidth="1"/>
  </cols>
  <sheetData>
    <row r="1" spans="1:12" x14ac:dyDescent="0.2">
      <c r="A1" s="8" t="s">
        <v>59</v>
      </c>
      <c r="B1" t="s">
        <v>64</v>
      </c>
      <c r="C1" s="8" t="s">
        <v>66</v>
      </c>
      <c r="D1" s="8" t="s">
        <v>73</v>
      </c>
      <c r="E1" s="3" t="s">
        <v>74</v>
      </c>
      <c r="F1" s="2" t="s">
        <v>114</v>
      </c>
      <c r="G1" s="2" t="s">
        <v>140</v>
      </c>
      <c r="H1" s="4">
        <v>0.7</v>
      </c>
      <c r="I1" t="s">
        <v>141</v>
      </c>
      <c r="J1" t="s">
        <v>142</v>
      </c>
      <c r="L1" t="s">
        <v>10</v>
      </c>
    </row>
    <row r="2" spans="1:12" x14ac:dyDescent="0.2">
      <c r="A2" t="s">
        <v>143</v>
      </c>
      <c r="B2" t="s">
        <v>72</v>
      </c>
      <c r="C2" t="s">
        <v>144</v>
      </c>
      <c r="D2" s="2" t="s">
        <v>145</v>
      </c>
      <c r="E2" s="1" t="s">
        <v>75</v>
      </c>
      <c r="F2" s="2" t="s">
        <v>116</v>
      </c>
      <c r="G2" s="2" t="s">
        <v>146</v>
      </c>
      <c r="H2" s="4">
        <v>0.25</v>
      </c>
      <c r="I2" t="s">
        <v>147</v>
      </c>
      <c r="J2" t="s">
        <v>148</v>
      </c>
      <c r="L2" t="s">
        <v>149</v>
      </c>
    </row>
    <row r="3" spans="1:12" x14ac:dyDescent="0.2">
      <c r="A3" t="s">
        <v>60</v>
      </c>
      <c r="C3" t="s">
        <v>150</v>
      </c>
      <c r="D3" s="2" t="s">
        <v>151</v>
      </c>
      <c r="E3" s="1" t="s">
        <v>152</v>
      </c>
      <c r="F3" s="2" t="s">
        <v>153</v>
      </c>
      <c r="G3" s="2" t="s">
        <v>154</v>
      </c>
      <c r="H3" s="4">
        <v>0.55000000000000004</v>
      </c>
      <c r="I3" t="s">
        <v>155</v>
      </c>
      <c r="J3" t="s">
        <v>156</v>
      </c>
    </row>
    <row r="4" spans="1:12" x14ac:dyDescent="0.2">
      <c r="A4" t="s">
        <v>157</v>
      </c>
      <c r="C4" t="s">
        <v>67</v>
      </c>
      <c r="E4" s="1" t="s">
        <v>158</v>
      </c>
      <c r="G4" s="2" t="s">
        <v>159</v>
      </c>
      <c r="H4" s="4">
        <v>0.15</v>
      </c>
      <c r="I4" t="s">
        <v>160</v>
      </c>
      <c r="J4" t="s">
        <v>161</v>
      </c>
    </row>
    <row r="5" spans="1:12" x14ac:dyDescent="0.2">
      <c r="A5" t="s">
        <v>162</v>
      </c>
      <c r="E5" s="1" t="s">
        <v>163</v>
      </c>
      <c r="G5" s="2" t="s">
        <v>164</v>
      </c>
      <c r="H5" s="4">
        <v>0.7</v>
      </c>
      <c r="I5" t="s">
        <v>165</v>
      </c>
      <c r="J5" t="s">
        <v>166</v>
      </c>
    </row>
    <row r="6" spans="1:12" x14ac:dyDescent="0.2">
      <c r="E6" s="1" t="s">
        <v>167</v>
      </c>
      <c r="G6" s="2" t="s">
        <v>168</v>
      </c>
      <c r="H6" s="4">
        <v>0.3</v>
      </c>
      <c r="J6" t="s">
        <v>169</v>
      </c>
    </row>
    <row r="7" spans="1:12" x14ac:dyDescent="0.2">
      <c r="E7" s="1" t="s">
        <v>170</v>
      </c>
      <c r="G7" s="2" t="s">
        <v>116</v>
      </c>
    </row>
    <row r="8" spans="1:12" x14ac:dyDescent="0.2">
      <c r="E8" s="1" t="s">
        <v>171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2024-09-06T21:42:10Z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