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ueva carpeta - copia (2)\"/>
    </mc:Choice>
  </mc:AlternateContent>
  <bookViews>
    <workbookView xWindow="0" yWindow="0" windowWidth="28800" windowHeight="11730"/>
  </bookViews>
  <sheets>
    <sheet name="VIAS" sheetId="4" r:id="rId1"/>
    <sheet name="Hoja1" sheetId="1" r:id="rId2"/>
    <sheet name="Hoja2" sheetId="2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" l="1"/>
  <c r="G27" i="4"/>
  <c r="H27" i="4"/>
  <c r="I27" i="4"/>
  <c r="J27" i="4"/>
  <c r="J22" i="4"/>
  <c r="J20" i="4"/>
  <c r="J8" i="4"/>
  <c r="J9" i="4"/>
  <c r="J10" i="4"/>
  <c r="J11" i="4"/>
  <c r="J12" i="4"/>
  <c r="J13" i="4"/>
  <c r="J14" i="4"/>
  <c r="J15" i="4"/>
  <c r="J16" i="4"/>
  <c r="J17" i="4"/>
  <c r="J18" i="4"/>
  <c r="J19" i="4"/>
  <c r="J7" i="4"/>
  <c r="B33" i="4" l="1"/>
  <c r="B41" i="4" l="1"/>
  <c r="B34" i="4"/>
  <c r="B35" i="4" l="1"/>
  <c r="B37" i="4" s="1"/>
  <c r="B43" i="4" s="1"/>
  <c r="B31" i="4"/>
  <c r="I22" i="1"/>
  <c r="J22" i="1"/>
  <c r="H22" i="1"/>
  <c r="M4" i="1"/>
  <c r="H5" i="1"/>
  <c r="G35" i="2"/>
  <c r="G32" i="2"/>
  <c r="G20" i="2"/>
  <c r="G22" i="1" l="1"/>
  <c r="G26" i="1" l="1"/>
  <c r="G41" i="1" s="1"/>
  <c r="G39" i="1"/>
</calcChain>
</file>

<file path=xl/sharedStrings.xml><?xml version="1.0" encoding="utf-8"?>
<sst xmlns="http://schemas.openxmlformats.org/spreadsheetml/2006/main" count="231" uniqueCount="63">
  <si>
    <t>CONTRATO No</t>
  </si>
  <si>
    <t>CONCEPTO</t>
  </si>
  <si>
    <t>ERR No</t>
  </si>
  <si>
    <t>FECHA DE PAGO</t>
  </si>
  <si>
    <t xml:space="preserve">VALOR </t>
  </si>
  <si>
    <t>1297-19</t>
  </si>
  <si>
    <t>ACTA 1</t>
  </si>
  <si>
    <t>ACTA 2</t>
  </si>
  <si>
    <t>ACTA 3</t>
  </si>
  <si>
    <t>ACTA 4</t>
  </si>
  <si>
    <t>ACTA 5</t>
  </si>
  <si>
    <t xml:space="preserve">ACTA 6 </t>
  </si>
  <si>
    <t>ACTA 7</t>
  </si>
  <si>
    <t>ACTA 8</t>
  </si>
  <si>
    <t>1130-19</t>
  </si>
  <si>
    <t>ANTIICPO 40%</t>
  </si>
  <si>
    <t xml:space="preserve">ORDEN DE PAGO </t>
  </si>
  <si>
    <t xml:space="preserve">COR </t>
  </si>
  <si>
    <t xml:space="preserve">CONSORCIO VIAS NARIÑO -  NIT 901278109 </t>
  </si>
  <si>
    <t xml:space="preserve">UNION TEMPORAL GUADALUPE NORTE - 901250656 </t>
  </si>
  <si>
    <t xml:space="preserve"> PAGOS CONTRATO</t>
  </si>
  <si>
    <t>PAGOS CONTRATO</t>
  </si>
  <si>
    <t>TOTAL PAGOS CONTRATO</t>
  </si>
  <si>
    <t>TOTAL PAGOS PROYECTO</t>
  </si>
  <si>
    <t>DEVOLUCION DE RECURSOS NO EJECUTADOS (ANTICIPO)</t>
  </si>
  <si>
    <t>ANTICIPO 40%</t>
  </si>
  <si>
    <t>ID</t>
  </si>
  <si>
    <t>Fecha Pago</t>
  </si>
  <si>
    <t>Fuente</t>
  </si>
  <si>
    <t>Nit Beneficiario</t>
  </si>
  <si>
    <t>Beneficiario</t>
  </si>
  <si>
    <t>No Contrato</t>
  </si>
  <si>
    <t>Valor</t>
  </si>
  <si>
    <t>Creado por</t>
  </si>
  <si>
    <t>Fecha creación</t>
  </si>
  <si>
    <t>SGR - Asignación para la inversión regional 60% - Proyectos de infraestructura de transporte para la implementación Acuerdo Paz</t>
  </si>
  <si>
    <t>UNION TEMPORAL GUADALUPE NORTE</t>
  </si>
  <si>
    <t>SPGR</t>
  </si>
  <si>
    <t>CONSORCIO VIAS NARIÑO</t>
  </si>
  <si>
    <t>Fondo de Desarrollo Regional - Proyectos de infraestructura de transporte para la implementación Acuerdo Paz</t>
  </si>
  <si>
    <t>20.547.687.220,00</t>
  </si>
  <si>
    <t>ADICION</t>
  </si>
  <si>
    <t>VR CONTRATO 1297-2019</t>
  </si>
  <si>
    <t>VR. EJECUTADO</t>
  </si>
  <si>
    <t>ACTA 9</t>
  </si>
  <si>
    <t>ACTA 10</t>
  </si>
  <si>
    <t>ACTA 11</t>
  </si>
  <si>
    <t>VR. PAGO</t>
  </si>
  <si>
    <t>TOTAL</t>
  </si>
  <si>
    <t>VALOR COMPENSACION CLAUSULA PENAL</t>
  </si>
  <si>
    <t>VALOR EJECUTADO</t>
  </si>
  <si>
    <t>VALOR ANTICIPO</t>
  </si>
  <si>
    <t>VALOR A REINTEGRAR</t>
  </si>
  <si>
    <t>TOTAL A REINTEGRAR</t>
  </si>
  <si>
    <t>DEV RECURSOS NO EJECUTADO AL SPGR</t>
  </si>
  <si>
    <t xml:space="preserve">NBA 2022000677 </t>
  </si>
  <si>
    <t>DIFERENCIA</t>
  </si>
  <si>
    <t>NO REGISTRA EN SYSMAN</t>
  </si>
  <si>
    <t>VR. PRESUPUESTAL</t>
  </si>
  <si>
    <t>CONTRATO 1297-2019</t>
  </si>
  <si>
    <t>IMPUESTOS CONMOCION</t>
  </si>
  <si>
    <t>RETENCIONES</t>
  </si>
  <si>
    <t>RES 008-2022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</si>
</sst>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??_-;_-@_-"/>
    <numFmt numFmtId="165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212529"/>
      <name val="Arial"/>
      <family val="2"/>
    </font>
    <font>
      <b/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1" fillId="9" borderId="37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4" xfId="0" applyNumberFormat="1" applyFont="1" applyBorder="1"/>
    <xf numFmtId="43" fontId="3" fillId="0" borderId="4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43" fontId="4" fillId="0" borderId="7" xfId="0" applyNumberFormat="1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43" fontId="2" fillId="0" borderId="13" xfId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43" fontId="2" fillId="0" borderId="16" xfId="1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43" fontId="2" fillId="0" borderId="18" xfId="1" applyFont="1" applyBorder="1"/>
    <xf numFmtId="1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43" fontId="2" fillId="0" borderId="26" xfId="1" applyFont="1" applyBorder="1"/>
    <xf numFmtId="0" fontId="2" fillId="0" borderId="12" xfId="0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3" fontId="0" fillId="0" borderId="0" xfId="0" applyNumberFormat="1"/>
    <xf numFmtId="14" fontId="2" fillId="0" borderId="11" xfId="0" applyNumberFormat="1" applyFont="1" applyFill="1" applyBorder="1" applyAlignment="1">
      <alignment horizontal="center"/>
    </xf>
    <xf numFmtId="43" fontId="2" fillId="0" borderId="17" xfId="1" applyFont="1" applyFill="1" applyBorder="1"/>
    <xf numFmtId="14" fontId="2" fillId="0" borderId="12" xfId="0" applyNumberFormat="1" applyFont="1" applyFill="1" applyBorder="1" applyAlignment="1">
      <alignment horizontal="center"/>
    </xf>
    <xf numFmtId="43" fontId="2" fillId="0" borderId="18" xfId="1" applyFont="1" applyFill="1" applyBorder="1"/>
    <xf numFmtId="43" fontId="2" fillId="0" borderId="18" xfId="1" applyFont="1" applyFill="1" applyBorder="1" applyAlignment="1">
      <alignment wrapText="1"/>
    </xf>
    <xf numFmtId="43" fontId="2" fillId="0" borderId="18" xfId="0" applyNumberFormat="1" applyFont="1" applyFill="1" applyBorder="1"/>
    <xf numFmtId="43" fontId="2" fillId="0" borderId="19" xfId="0" applyNumberFormat="1" applyFont="1" applyFill="1" applyBorder="1"/>
    <xf numFmtId="43" fontId="4" fillId="0" borderId="4" xfId="0" applyNumberFormat="1" applyFont="1" applyBorder="1" applyAlignment="1">
      <alignment horizontal="right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14" fontId="2" fillId="0" borderId="22" xfId="0" applyNumberFormat="1" applyFont="1" applyFill="1" applyBorder="1" applyAlignment="1">
      <alignment horizontal="center"/>
    </xf>
    <xf numFmtId="43" fontId="2" fillId="0" borderId="25" xfId="1" applyFont="1" applyFill="1" applyBorder="1"/>
    <xf numFmtId="0" fontId="2" fillId="0" borderId="9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4" fillId="0" borderId="0" xfId="0" applyNumberFormat="1" applyFont="1" applyBorder="1" applyAlignment="1">
      <alignment horizontal="right"/>
    </xf>
    <xf numFmtId="164" fontId="4" fillId="0" borderId="4" xfId="0" applyNumberFormat="1" applyFont="1" applyBorder="1"/>
    <xf numFmtId="14" fontId="0" fillId="0" borderId="0" xfId="0" applyNumberFormat="1"/>
    <xf numFmtId="165" fontId="0" fillId="0" borderId="0" xfId="2" applyNumberFormat="1" applyFont="1"/>
    <xf numFmtId="0" fontId="5" fillId="0" borderId="0" xfId="0" applyFont="1"/>
    <xf numFmtId="4" fontId="0" fillId="0" borderId="0" xfId="0" applyNumberFormat="1"/>
    <xf numFmtId="43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3" fontId="2" fillId="0" borderId="0" xfId="0" applyNumberFormat="1" applyFont="1" applyFill="1" applyBorder="1"/>
    <xf numFmtId="0" fontId="2" fillId="0" borderId="29" xfId="0" applyFont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14" fontId="2" fillId="0" borderId="29" xfId="0" applyNumberFormat="1" applyFont="1" applyFill="1" applyBorder="1" applyAlignment="1">
      <alignment horizontal="center"/>
    </xf>
    <xf numFmtId="43" fontId="2" fillId="0" borderId="29" xfId="1" applyFont="1" applyFill="1" applyBorder="1"/>
    <xf numFmtId="0" fontId="2" fillId="0" borderId="29" xfId="0" applyFont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43" fontId="2" fillId="0" borderId="29" xfId="1" applyFont="1" applyFill="1" applyBorder="1" applyAlignment="1">
      <alignment wrapText="1"/>
    </xf>
    <xf numFmtId="43" fontId="2" fillId="0" borderId="29" xfId="0" applyNumberFormat="1" applyFont="1" applyFill="1" applyBorder="1"/>
    <xf numFmtId="14" fontId="2" fillId="0" borderId="29" xfId="0" applyNumberFormat="1" applyFont="1" applyBorder="1" applyAlignment="1">
      <alignment horizontal="center"/>
    </xf>
    <xf numFmtId="43" fontId="2" fillId="0" borderId="29" xfId="1" applyFont="1" applyBorder="1" applyAlignment="1">
      <alignment horizontal="center"/>
    </xf>
    <xf numFmtId="0" fontId="2" fillId="0" borderId="29" xfId="0" applyFont="1" applyBorder="1"/>
    <xf numFmtId="4" fontId="6" fillId="0" borderId="0" xfId="0" applyNumberFormat="1" applyFont="1"/>
    <xf numFmtId="41" fontId="0" fillId="0" borderId="0" xfId="2" applyFont="1"/>
    <xf numFmtId="4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2" fillId="0" borderId="2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3" fillId="0" borderId="0" xfId="0" applyNumberFormat="1" applyFont="1" applyBorder="1" applyAlignment="1">
      <alignment horizontal="right"/>
    </xf>
    <xf numFmtId="0" fontId="0" fillId="0" borderId="0" xfId="0" applyFont="1"/>
    <xf numFmtId="4" fontId="0" fillId="0" borderId="29" xfId="0" applyNumberFormat="1" applyFont="1" applyBorder="1"/>
    <xf numFmtId="4" fontId="0" fillId="0" borderId="0" xfId="0" applyNumberFormat="1" applyFont="1"/>
    <xf numFmtId="43" fontId="0" fillId="0" borderId="0" xfId="0" applyNumberFormat="1" applyFont="1"/>
    <xf numFmtId="0" fontId="0" fillId="0" borderId="29" xfId="0" applyFont="1" applyBorder="1"/>
    <xf numFmtId="4" fontId="0" fillId="0" borderId="14" xfId="0" applyNumberFormat="1" applyFont="1" applyBorder="1"/>
    <xf numFmtId="4" fontId="24" fillId="2" borderId="14" xfId="0" applyNumberFormat="1" applyFont="1" applyFill="1" applyBorder="1" applyAlignment="1" applyProtection="1">
      <alignment horizontal="right" vertical="center" wrapText="1"/>
    </xf>
    <xf numFmtId="43" fontId="3" fillId="0" borderId="0" xfId="1" applyFont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43" fontId="21" fillId="0" borderId="0" xfId="0" applyNumberFormat="1" applyFont="1"/>
    <xf numFmtId="0" fontId="21" fillId="0" borderId="29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center"/>
    </xf>
    <xf numFmtId="43" fontId="21" fillId="0" borderId="0" xfId="0" applyNumberFormat="1" applyFont="1" applyFill="1"/>
    <xf numFmtId="43" fontId="2" fillId="0" borderId="0" xfId="0" applyNumberFormat="1" applyFont="1" applyBorder="1"/>
    <xf numFmtId="0" fontId="21" fillId="0" borderId="29" xfId="0" applyFont="1" applyBorder="1" applyAlignment="1">
      <alignment horizontal="center" wrapText="1"/>
    </xf>
    <xf numFmtId="43" fontId="2" fillId="0" borderId="29" xfId="1" applyFont="1" applyBorder="1" applyAlignment="1">
      <alignment horizontal="center" wrapText="1"/>
    </xf>
    <xf numFmtId="0" fontId="21" fillId="0" borderId="29" xfId="0" applyFont="1" applyFill="1" applyBorder="1" applyAlignment="1">
      <alignment horizontal="center" wrapText="1"/>
    </xf>
    <xf numFmtId="4" fontId="2" fillId="0" borderId="29" xfId="0" applyNumberFormat="1" applyFont="1" applyBorder="1"/>
    <xf numFmtId="4" fontId="3" fillId="0" borderId="29" xfId="0" applyNumberFormat="1" applyFont="1" applyBorder="1"/>
    <xf numFmtId="0" fontId="3" fillId="0" borderId="29" xfId="0" applyFont="1" applyBorder="1"/>
    <xf numFmtId="165" fontId="3" fillId="0" borderId="29" xfId="2" applyNumberFormat="1" applyFont="1" applyFill="1" applyBorder="1"/>
    <xf numFmtId="165" fontId="3" fillId="34" borderId="29" xfId="2" applyNumberFormat="1" applyFont="1" applyFill="1" applyBorder="1"/>
    <xf numFmtId="43" fontId="2" fillId="35" borderId="0" xfId="0" applyNumberFormat="1" applyFont="1" applyFill="1" applyBorder="1"/>
    <xf numFmtId="43" fontId="2" fillId="35" borderId="0" xfId="1" applyFont="1" applyFill="1" applyBorder="1" applyAlignment="1">
      <alignment horizontal="center"/>
    </xf>
    <xf numFmtId="43" fontId="2" fillId="36" borderId="14" xfId="1" applyFont="1" applyFill="1" applyBorder="1" applyAlignment="1">
      <alignment horizontal="center"/>
    </xf>
    <xf numFmtId="43" fontId="2" fillId="36" borderId="29" xfId="1" applyFont="1" applyFill="1" applyBorder="1"/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561974</xdr:colOff>
      <xdr:row>5</xdr:row>
      <xdr:rowOff>152400</xdr:rowOff>
    </xdr:from>
    <xdr:to>
      <xdr:col>23</xdr:col>
      <xdr:colOff>759713</xdr:colOff>
      <xdr:row>55</xdr:row>
      <xdr:rowOff>189214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742" t="9908" b="-2870"/>
        <a:stretch/>
      </xdr:blipFill>
      <xdr:spPr>
        <a:xfrm>
          <a:off x="3609974" y="1104900"/>
          <a:ext cx="14675739" cy="9561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3"/>
  <sheetViews>
    <sheetView tabSelected="1" topLeftCell="A19" workbookViewId="0">
      <selection activeCell="E44" sqref="E44:E45"/>
    </sheetView>
  </sheetViews>
  <sheetFormatPr baseColWidth="10" defaultRowHeight="15.75" customHeight="1" x14ac:dyDescent="0.25"/>
  <cols>
    <col min="1" max="1" width="32.85546875" style="101" bestFit="1" customWidth="1"/>
    <col min="2" max="2" width="18.5703125" style="101" bestFit="1" customWidth="1"/>
    <col min="3" max="3" width="14.42578125" style="101" bestFit="1" customWidth="1"/>
    <col min="4" max="4" width="11.140625" style="101" customWidth="1"/>
    <col min="5" max="5" width="11.42578125" style="101" customWidth="1"/>
    <col min="6" max="6" width="15.85546875" style="101" bestFit="1" customWidth="1"/>
    <col min="7" max="7" width="18" style="101" customWidth="1"/>
    <col min="8" max="8" width="15.5703125" style="101" customWidth="1"/>
    <col min="9" max="9" width="13.42578125" style="101" bestFit="1" customWidth="1"/>
    <col min="10" max="10" width="16.85546875" style="101" customWidth="1"/>
    <col min="11" max="11" width="21" style="101" customWidth="1"/>
    <col min="12" max="12" width="11.42578125" style="101"/>
    <col min="13" max="13" width="23.140625" style="101" bestFit="1" customWidth="1"/>
    <col min="14" max="14" width="17.85546875" style="101" bestFit="1" customWidth="1"/>
    <col min="15" max="16384" width="11.42578125" style="101"/>
  </cols>
  <sheetData>
    <row r="3" spans="1:13" ht="15.75" customHeight="1" x14ac:dyDescent="0.25">
      <c r="A3" s="84" t="s">
        <v>18</v>
      </c>
      <c r="B3" s="84"/>
      <c r="C3" s="84"/>
      <c r="D3" s="84"/>
      <c r="E3" s="84"/>
      <c r="F3" s="84"/>
      <c r="G3" s="84"/>
      <c r="H3" s="84"/>
      <c r="I3" s="84"/>
      <c r="J3" s="84"/>
      <c r="K3" s="112"/>
    </row>
    <row r="4" spans="1:13" ht="15.75" customHeight="1" x14ac:dyDescent="0.25">
      <c r="A4" s="105" t="s">
        <v>59</v>
      </c>
    </row>
    <row r="6" spans="1:13" ht="27" customHeight="1" x14ac:dyDescent="0.25">
      <c r="A6" s="111" t="s">
        <v>1</v>
      </c>
      <c r="B6" s="111" t="s">
        <v>2</v>
      </c>
      <c r="C6" s="111" t="s">
        <v>17</v>
      </c>
      <c r="D6" s="116" t="s">
        <v>16</v>
      </c>
      <c r="E6" s="116" t="s">
        <v>3</v>
      </c>
      <c r="F6" s="109" t="s">
        <v>43</v>
      </c>
      <c r="G6" s="111" t="s">
        <v>58</v>
      </c>
      <c r="H6" s="118" t="s">
        <v>60</v>
      </c>
      <c r="I6" s="109" t="s">
        <v>61</v>
      </c>
      <c r="J6" s="109" t="s">
        <v>47</v>
      </c>
    </row>
    <row r="7" spans="1:13" ht="15.75" customHeight="1" x14ac:dyDescent="0.25">
      <c r="A7" s="70" t="s">
        <v>25</v>
      </c>
      <c r="B7" s="71">
        <v>2019000077</v>
      </c>
      <c r="C7" s="71">
        <v>2019000408</v>
      </c>
      <c r="D7" s="71">
        <v>55802319</v>
      </c>
      <c r="E7" s="72">
        <v>43814</v>
      </c>
      <c r="F7" s="120">
        <v>0</v>
      </c>
      <c r="G7" s="127">
        <v>7624463146.8400002</v>
      </c>
      <c r="H7" s="119">
        <v>381223157</v>
      </c>
      <c r="I7" s="119"/>
      <c r="J7" s="119">
        <f>+G7-H7-I7</f>
        <v>7243239989.8400002</v>
      </c>
      <c r="K7" s="103"/>
      <c r="L7" s="103"/>
    </row>
    <row r="8" spans="1:13" ht="15.75" customHeight="1" x14ac:dyDescent="0.25">
      <c r="A8" s="70" t="s">
        <v>6</v>
      </c>
      <c r="B8" s="71">
        <v>2021000175</v>
      </c>
      <c r="C8" s="71">
        <v>2021000171</v>
      </c>
      <c r="D8" s="71">
        <v>88060621</v>
      </c>
      <c r="E8" s="72">
        <v>44400</v>
      </c>
      <c r="F8" s="120">
        <v>1721683.99</v>
      </c>
      <c r="G8" s="73">
        <v>1033010.39</v>
      </c>
      <c r="H8" s="119">
        <v>78698</v>
      </c>
      <c r="I8" s="119">
        <v>45253</v>
      </c>
      <c r="J8" s="119">
        <f t="shared" ref="J8:J19" si="0">+G8-H8-I8</f>
        <v>909059.39</v>
      </c>
      <c r="K8" s="103"/>
      <c r="L8" s="103"/>
    </row>
    <row r="9" spans="1:13" ht="15.75" customHeight="1" x14ac:dyDescent="0.25">
      <c r="A9" s="70" t="s">
        <v>6</v>
      </c>
      <c r="B9" s="71"/>
      <c r="C9" s="71">
        <v>2021000172</v>
      </c>
      <c r="D9" s="71">
        <v>88060921</v>
      </c>
      <c r="E9" s="71"/>
      <c r="F9" s="120">
        <v>540950.78</v>
      </c>
      <c r="G9" s="73">
        <v>540950.78</v>
      </c>
      <c r="H9" s="120"/>
      <c r="I9" s="120"/>
      <c r="J9" s="119">
        <f t="shared" si="0"/>
        <v>540950.78</v>
      </c>
      <c r="K9" s="103"/>
      <c r="L9" s="103"/>
      <c r="M9" s="104"/>
    </row>
    <row r="10" spans="1:13" ht="15.75" customHeight="1" x14ac:dyDescent="0.25">
      <c r="A10" s="70" t="s">
        <v>7</v>
      </c>
      <c r="B10" s="71">
        <v>2021000176</v>
      </c>
      <c r="C10" s="71">
        <v>2021000173</v>
      </c>
      <c r="D10" s="71">
        <v>88231321</v>
      </c>
      <c r="E10" s="72">
        <v>44404</v>
      </c>
      <c r="F10" s="120">
        <v>109010735.47</v>
      </c>
      <c r="G10" s="73">
        <v>65406441.280000001</v>
      </c>
      <c r="H10" s="119">
        <v>3689564</v>
      </c>
      <c r="I10" s="119">
        <v>2347912</v>
      </c>
      <c r="J10" s="119">
        <f t="shared" si="0"/>
        <v>59368965.280000001</v>
      </c>
      <c r="K10" s="103"/>
      <c r="L10" s="103"/>
    </row>
    <row r="11" spans="1:13" ht="15.75" customHeight="1" x14ac:dyDescent="0.25">
      <c r="A11" s="70" t="s">
        <v>7</v>
      </c>
      <c r="B11" s="71"/>
      <c r="C11" s="71">
        <v>2021000174</v>
      </c>
      <c r="D11" s="71">
        <v>88231921</v>
      </c>
      <c r="E11" s="71"/>
      <c r="F11" s="120">
        <v>8384839.9699999997</v>
      </c>
      <c r="G11" s="73">
        <v>8384839.9699999997</v>
      </c>
      <c r="H11" s="120"/>
      <c r="I11" s="120"/>
      <c r="J11" s="119">
        <f t="shared" si="0"/>
        <v>8384839.9699999997</v>
      </c>
      <c r="K11" s="103"/>
      <c r="L11" s="103"/>
    </row>
    <row r="12" spans="1:13" ht="15.75" customHeight="1" x14ac:dyDescent="0.25">
      <c r="A12" s="74" t="s">
        <v>8</v>
      </c>
      <c r="B12" s="75">
        <v>2021000177</v>
      </c>
      <c r="C12" s="75">
        <v>2021000175</v>
      </c>
      <c r="D12" s="71">
        <v>88232721</v>
      </c>
      <c r="E12" s="72">
        <v>44404</v>
      </c>
      <c r="F12" s="120">
        <v>64107722.380000003</v>
      </c>
      <c r="G12" s="76">
        <v>38464633.43</v>
      </c>
      <c r="H12" s="119">
        <v>2587067</v>
      </c>
      <c r="I12" s="119">
        <v>1547689</v>
      </c>
      <c r="J12" s="119">
        <f t="shared" si="0"/>
        <v>34329877.43</v>
      </c>
      <c r="K12" s="103"/>
      <c r="L12" s="103"/>
    </row>
    <row r="13" spans="1:13" ht="15.75" customHeight="1" x14ac:dyDescent="0.25">
      <c r="A13" s="74" t="s">
        <v>8</v>
      </c>
      <c r="B13" s="75"/>
      <c r="C13" s="75">
        <v>2021000176</v>
      </c>
      <c r="D13" s="71">
        <v>88233021</v>
      </c>
      <c r="E13" s="71"/>
      <c r="F13" s="120">
        <v>13276712.560000001</v>
      </c>
      <c r="G13" s="76">
        <v>13276712.560000001</v>
      </c>
      <c r="H13" s="120"/>
      <c r="I13" s="120"/>
      <c r="J13" s="119">
        <f t="shared" si="0"/>
        <v>13276712.560000001</v>
      </c>
      <c r="K13" s="103"/>
      <c r="L13" s="103"/>
    </row>
    <row r="14" spans="1:13" ht="15.75" customHeight="1" x14ac:dyDescent="0.25">
      <c r="A14" s="74" t="s">
        <v>9</v>
      </c>
      <c r="B14" s="75">
        <v>2021000178</v>
      </c>
      <c r="C14" s="75">
        <v>2021000177</v>
      </c>
      <c r="D14" s="71">
        <v>88233221</v>
      </c>
      <c r="E14" s="72">
        <v>44404</v>
      </c>
      <c r="F14" s="120">
        <v>423635597.83999997</v>
      </c>
      <c r="G14" s="76">
        <v>254181358.69999999</v>
      </c>
      <c r="H14" s="119">
        <v>13469018</v>
      </c>
      <c r="I14" s="119">
        <v>8776692</v>
      </c>
      <c r="J14" s="119">
        <f t="shared" si="0"/>
        <v>231935648.69999999</v>
      </c>
      <c r="K14" s="103"/>
      <c r="L14" s="103"/>
    </row>
    <row r="15" spans="1:13" ht="15.75" customHeight="1" x14ac:dyDescent="0.25">
      <c r="A15" s="74" t="s">
        <v>9</v>
      </c>
      <c r="B15" s="75"/>
      <c r="C15" s="75">
        <v>2021000178</v>
      </c>
      <c r="D15" s="71">
        <v>88233421</v>
      </c>
      <c r="E15" s="71"/>
      <c r="F15" s="120">
        <v>15198996.59</v>
      </c>
      <c r="G15" s="76">
        <v>15198996.59</v>
      </c>
      <c r="H15" s="120"/>
      <c r="I15" s="120"/>
      <c r="J15" s="119">
        <f t="shared" si="0"/>
        <v>15198996.59</v>
      </c>
      <c r="K15" s="103"/>
      <c r="L15" s="103"/>
    </row>
    <row r="16" spans="1:13" ht="15.75" customHeight="1" x14ac:dyDescent="0.25">
      <c r="A16" s="74" t="s">
        <v>10</v>
      </c>
      <c r="B16" s="75">
        <v>2021000228</v>
      </c>
      <c r="C16" s="75">
        <v>2021000237</v>
      </c>
      <c r="D16" s="71">
        <v>91071621</v>
      </c>
      <c r="E16" s="72">
        <v>44449</v>
      </c>
      <c r="F16" s="120">
        <v>11055271.869999999</v>
      </c>
      <c r="G16" s="76">
        <v>11055271.869999999</v>
      </c>
      <c r="H16" s="120"/>
      <c r="I16" s="120"/>
      <c r="J16" s="119">
        <f t="shared" si="0"/>
        <v>11055271.869999999</v>
      </c>
      <c r="K16" s="103"/>
      <c r="L16" s="103"/>
    </row>
    <row r="17" spans="1:13" ht="15.75" customHeight="1" x14ac:dyDescent="0.25">
      <c r="A17" s="74" t="s">
        <v>10</v>
      </c>
      <c r="B17" s="71"/>
      <c r="C17" s="71">
        <v>2021000236</v>
      </c>
      <c r="D17" s="71">
        <v>91075121</v>
      </c>
      <c r="E17" s="71"/>
      <c r="F17" s="120">
        <v>288835686.10000002</v>
      </c>
      <c r="G17" s="77">
        <v>173301411.66</v>
      </c>
      <c r="H17" s="119">
        <v>9217834</v>
      </c>
      <c r="I17" s="119">
        <v>5997819</v>
      </c>
      <c r="J17" s="119">
        <f t="shared" si="0"/>
        <v>158085758.66</v>
      </c>
      <c r="K17" s="103"/>
      <c r="L17" s="103"/>
    </row>
    <row r="18" spans="1:13" ht="15.75" customHeight="1" x14ac:dyDescent="0.25">
      <c r="A18" s="74" t="s">
        <v>11</v>
      </c>
      <c r="B18" s="71">
        <v>2021000245</v>
      </c>
      <c r="C18" s="71">
        <v>2021000262</v>
      </c>
      <c r="D18" s="71">
        <v>91371421</v>
      </c>
      <c r="E18" s="72">
        <v>44462</v>
      </c>
      <c r="F18" s="120">
        <v>480487531.69999999</v>
      </c>
      <c r="G18" s="76">
        <v>288292519.01999998</v>
      </c>
      <c r="H18" s="119">
        <v>15096574</v>
      </c>
      <c r="I18" s="119">
        <v>9882530</v>
      </c>
      <c r="J18" s="119">
        <f t="shared" si="0"/>
        <v>263313415.01999998</v>
      </c>
      <c r="K18" s="103"/>
      <c r="L18" s="103"/>
    </row>
    <row r="19" spans="1:13" ht="15.75" customHeight="1" x14ac:dyDescent="0.25">
      <c r="A19" s="74" t="s">
        <v>11</v>
      </c>
      <c r="B19" s="71"/>
      <c r="C19" s="71">
        <v>2021000263</v>
      </c>
      <c r="D19" s="71">
        <v>91371621</v>
      </c>
      <c r="E19" s="71"/>
      <c r="F19" s="120">
        <v>13638959</v>
      </c>
      <c r="G19" s="76">
        <v>13638959</v>
      </c>
      <c r="H19" s="120"/>
      <c r="I19" s="120"/>
      <c r="J19" s="119">
        <f t="shared" si="0"/>
        <v>13638959</v>
      </c>
      <c r="K19" s="103"/>
      <c r="L19" s="103"/>
    </row>
    <row r="20" spans="1:13" ht="15.75" customHeight="1" x14ac:dyDescent="0.25">
      <c r="A20" s="74" t="s">
        <v>12</v>
      </c>
      <c r="B20" s="71">
        <v>2021000294</v>
      </c>
      <c r="C20" s="85">
        <v>2021000310</v>
      </c>
      <c r="D20" s="70">
        <v>92977821</v>
      </c>
      <c r="E20" s="78">
        <v>44505</v>
      </c>
      <c r="F20" s="120">
        <v>89769358.760000005</v>
      </c>
      <c r="G20" s="76">
        <v>50644085.859999999</v>
      </c>
      <c r="H20" s="119">
        <v>2800332</v>
      </c>
      <c r="I20" s="119">
        <v>1795387</v>
      </c>
      <c r="J20" s="119">
        <f>+G20+G21-H20-I20</f>
        <v>51410915.859999999</v>
      </c>
      <c r="K20" s="104"/>
      <c r="L20" s="104"/>
    </row>
    <row r="21" spans="1:13" ht="15.75" customHeight="1" x14ac:dyDescent="0.25">
      <c r="A21" s="74" t="s">
        <v>12</v>
      </c>
      <c r="B21" s="70"/>
      <c r="C21" s="85"/>
      <c r="D21" s="70">
        <v>92977921</v>
      </c>
      <c r="E21" s="70"/>
      <c r="F21" s="121">
        <v>0</v>
      </c>
      <c r="G21" s="76">
        <v>5362549</v>
      </c>
      <c r="H21" s="121"/>
      <c r="I21" s="121"/>
      <c r="J21" s="80">
        <v>0</v>
      </c>
    </row>
    <row r="22" spans="1:13" ht="15.75" customHeight="1" x14ac:dyDescent="0.25">
      <c r="A22" s="74" t="s">
        <v>13</v>
      </c>
      <c r="B22" s="71"/>
      <c r="C22" s="85">
        <v>2021000311</v>
      </c>
      <c r="D22" s="70">
        <v>92978021</v>
      </c>
      <c r="E22" s="78">
        <v>44531</v>
      </c>
      <c r="F22" s="120">
        <v>231822163.90000001</v>
      </c>
      <c r="G22" s="76">
        <v>133179986.94</v>
      </c>
      <c r="H22" s="119">
        <v>7151775</v>
      </c>
      <c r="I22" s="119">
        <v>4636443</v>
      </c>
      <c r="J22" s="119">
        <f>+G22+G23-H22-I22</f>
        <v>131247287.94</v>
      </c>
      <c r="L22" s="103"/>
      <c r="M22" s="103"/>
    </row>
    <row r="23" spans="1:13" ht="15.75" customHeight="1" x14ac:dyDescent="0.25">
      <c r="A23" s="79" t="s">
        <v>13</v>
      </c>
      <c r="B23" s="79"/>
      <c r="C23" s="85"/>
      <c r="D23" s="70">
        <v>92978121</v>
      </c>
      <c r="E23" s="80"/>
      <c r="F23" s="121">
        <v>0</v>
      </c>
      <c r="G23" s="77">
        <v>9855519</v>
      </c>
      <c r="H23" s="121"/>
      <c r="I23" s="121"/>
      <c r="J23" s="80">
        <v>0</v>
      </c>
    </row>
    <row r="24" spans="1:13" ht="15.75" customHeight="1" x14ac:dyDescent="0.25">
      <c r="A24" s="79" t="s">
        <v>44</v>
      </c>
      <c r="B24" s="117" t="s">
        <v>57</v>
      </c>
      <c r="C24" s="117"/>
      <c r="D24" s="70"/>
      <c r="E24" s="80"/>
      <c r="F24" s="123">
        <v>331448229.74000001</v>
      </c>
      <c r="G24" s="77">
        <v>0</v>
      </c>
      <c r="H24" s="122"/>
      <c r="I24" s="122"/>
      <c r="J24" s="80">
        <v>0</v>
      </c>
    </row>
    <row r="25" spans="1:13" ht="15.75" customHeight="1" x14ac:dyDescent="0.25">
      <c r="A25" s="79" t="s">
        <v>45</v>
      </c>
      <c r="B25" s="117" t="s">
        <v>57</v>
      </c>
      <c r="C25" s="117"/>
      <c r="D25" s="70"/>
      <c r="E25" s="80"/>
      <c r="F25" s="123">
        <v>135885479.96000001</v>
      </c>
      <c r="G25" s="77">
        <v>0</v>
      </c>
      <c r="H25" s="122"/>
      <c r="I25" s="122"/>
      <c r="J25" s="80">
        <v>0</v>
      </c>
    </row>
    <row r="26" spans="1:13" ht="15.75" customHeight="1" x14ac:dyDescent="0.25">
      <c r="A26" s="79" t="s">
        <v>46</v>
      </c>
      <c r="B26" s="117" t="s">
        <v>57</v>
      </c>
      <c r="C26" s="117"/>
      <c r="D26" s="70"/>
      <c r="E26" s="80"/>
      <c r="F26" s="123">
        <v>3151305.32</v>
      </c>
      <c r="G26" s="77">
        <v>0</v>
      </c>
      <c r="H26" s="122"/>
      <c r="I26" s="122"/>
      <c r="J26" s="80">
        <v>0</v>
      </c>
    </row>
    <row r="27" spans="1:13" ht="15.75" customHeight="1" x14ac:dyDescent="0.25">
      <c r="A27" s="65"/>
      <c r="B27" s="66"/>
      <c r="C27" s="66"/>
      <c r="D27" s="67"/>
      <c r="E27" s="68"/>
      <c r="F27" s="124">
        <f>SUM(F7:F26)-F24-F25-F26</f>
        <v>1751486210.9100003</v>
      </c>
      <c r="G27" s="115">
        <f t="shared" ref="G27:I27" si="1">SUM(G7:G26)</f>
        <v>8706280392.8899994</v>
      </c>
      <c r="H27" s="115">
        <f t="shared" si="1"/>
        <v>435314019</v>
      </c>
      <c r="I27" s="115">
        <f t="shared" si="1"/>
        <v>35029725</v>
      </c>
      <c r="J27" s="115">
        <f>SUM(J7:J26)</f>
        <v>8235936648.8899994</v>
      </c>
      <c r="K27" s="69"/>
    </row>
    <row r="28" spans="1:13" ht="15.75" customHeight="1" x14ac:dyDescent="0.25">
      <c r="A28" s="65"/>
      <c r="B28" s="66"/>
      <c r="C28" s="66"/>
      <c r="D28" s="67"/>
      <c r="E28" s="68"/>
      <c r="F28" s="69"/>
      <c r="G28" s="69"/>
      <c r="H28" s="69"/>
      <c r="I28" s="69"/>
      <c r="J28" s="114"/>
    </row>
    <row r="29" spans="1:13" ht="15.75" customHeight="1" x14ac:dyDescent="0.25">
      <c r="A29" s="105" t="s">
        <v>42</v>
      </c>
      <c r="B29" s="102">
        <v>19061157867.099998</v>
      </c>
      <c r="C29" s="66"/>
      <c r="D29" s="67"/>
      <c r="E29" s="68"/>
      <c r="F29" s="69"/>
      <c r="G29" s="69"/>
      <c r="H29" s="69"/>
      <c r="I29" s="69"/>
      <c r="J29" s="110"/>
    </row>
    <row r="30" spans="1:13" ht="15.75" customHeight="1" x14ac:dyDescent="0.25">
      <c r="A30" s="105" t="s">
        <v>41</v>
      </c>
      <c r="B30" s="102">
        <v>195825275</v>
      </c>
      <c r="C30" s="66"/>
      <c r="D30" s="67"/>
      <c r="E30" s="68"/>
      <c r="F30" s="69"/>
      <c r="G30" s="69"/>
      <c r="H30" s="69"/>
      <c r="I30" s="69"/>
    </row>
    <row r="31" spans="1:13" ht="15.75" customHeight="1" x14ac:dyDescent="0.25">
      <c r="A31" s="101" t="s">
        <v>48</v>
      </c>
      <c r="B31" s="81">
        <f>+B29+B30</f>
        <v>19256983142.099998</v>
      </c>
      <c r="C31" s="66"/>
      <c r="D31" s="67"/>
      <c r="E31" s="68"/>
      <c r="F31" s="69"/>
      <c r="G31" s="69"/>
      <c r="H31" s="69"/>
      <c r="I31" s="69"/>
    </row>
    <row r="32" spans="1:13" ht="15.75" customHeight="1" x14ac:dyDescent="0.25">
      <c r="A32" s="65"/>
      <c r="B32" s="66"/>
      <c r="C32" s="66"/>
      <c r="D32" s="67"/>
      <c r="E32" s="68"/>
      <c r="F32" s="69"/>
      <c r="G32" s="69"/>
      <c r="H32" s="69"/>
      <c r="I32" s="69"/>
    </row>
    <row r="33" spans="1:13" ht="15.75" customHeight="1" x14ac:dyDescent="0.25">
      <c r="A33" s="65" t="s">
        <v>50</v>
      </c>
      <c r="B33" s="125">
        <f>+F27</f>
        <v>1751486210.9100003</v>
      </c>
      <c r="C33" s="66"/>
      <c r="D33" s="67"/>
      <c r="E33" s="68"/>
      <c r="F33" s="69"/>
      <c r="G33" s="69"/>
      <c r="H33" s="69"/>
      <c r="I33" s="69"/>
    </row>
    <row r="34" spans="1:13" ht="15.75" customHeight="1" x14ac:dyDescent="0.25">
      <c r="A34" s="65" t="s">
        <v>51</v>
      </c>
      <c r="B34" s="126">
        <f>+G7</f>
        <v>7624463146.8400002</v>
      </c>
      <c r="C34" s="113"/>
      <c r="D34" s="67"/>
      <c r="E34" s="68"/>
      <c r="F34" s="69"/>
      <c r="G34" s="69"/>
      <c r="H34" s="69"/>
      <c r="I34" s="69"/>
    </row>
    <row r="35" spans="1:13" ht="15.75" customHeight="1" x14ac:dyDescent="0.25">
      <c r="A35" s="65" t="s">
        <v>52</v>
      </c>
      <c r="B35" s="66">
        <f>+B34-B33</f>
        <v>5872976935.9300003</v>
      </c>
      <c r="C35" s="66"/>
      <c r="D35" s="67"/>
      <c r="E35" s="68"/>
      <c r="F35" s="69"/>
      <c r="G35" s="69"/>
      <c r="H35" s="69"/>
      <c r="I35" s="69"/>
    </row>
    <row r="36" spans="1:13" ht="15.75" customHeight="1" x14ac:dyDescent="0.25">
      <c r="A36" s="99" t="s">
        <v>49</v>
      </c>
      <c r="B36" s="106">
        <v>1703501191.6099999</v>
      </c>
      <c r="C36" s="66" t="s">
        <v>62</v>
      </c>
      <c r="D36" s="67"/>
      <c r="E36" s="68"/>
      <c r="F36" s="69"/>
      <c r="G36" s="69"/>
      <c r="H36" s="69"/>
      <c r="I36" s="69"/>
      <c r="J36" s="104"/>
      <c r="K36" s="103"/>
      <c r="M36" s="104"/>
    </row>
    <row r="37" spans="1:13" ht="15.75" customHeight="1" x14ac:dyDescent="0.25">
      <c r="A37" s="65" t="s">
        <v>53</v>
      </c>
      <c r="B37" s="108">
        <f>+B35+B36</f>
        <v>7576478127.54</v>
      </c>
      <c r="C37" s="66"/>
      <c r="D37" s="67"/>
      <c r="E37" s="68"/>
      <c r="F37" s="69"/>
      <c r="G37" s="69"/>
      <c r="H37" s="69"/>
      <c r="I37" s="69"/>
    </row>
    <row r="38" spans="1:13" ht="15.75" customHeight="1" x14ac:dyDescent="0.25">
      <c r="A38" s="7"/>
      <c r="B38" s="7"/>
      <c r="C38" s="7"/>
      <c r="D38" s="7"/>
      <c r="E38" s="7"/>
      <c r="F38" s="8"/>
      <c r="G38" s="8"/>
      <c r="H38" s="8"/>
      <c r="I38" s="8"/>
    </row>
    <row r="39" spans="1:13" ht="15.75" customHeight="1" x14ac:dyDescent="0.25">
      <c r="A39" s="7" t="s">
        <v>54</v>
      </c>
      <c r="B39" s="100">
        <v>1345831228.3900001</v>
      </c>
      <c r="C39" s="7"/>
      <c r="D39" s="7"/>
      <c r="E39" s="7"/>
      <c r="F39" s="8"/>
      <c r="G39" s="8"/>
      <c r="H39" s="8"/>
      <c r="I39" s="8"/>
    </row>
    <row r="40" spans="1:13" ht="15.75" customHeight="1" x14ac:dyDescent="0.25">
      <c r="A40" s="7" t="s">
        <v>55</v>
      </c>
      <c r="B40" s="107">
        <v>6460755794</v>
      </c>
      <c r="C40" s="7"/>
      <c r="D40" s="7"/>
      <c r="E40" s="7"/>
      <c r="F40" s="8"/>
      <c r="G40" s="8"/>
      <c r="H40" s="8"/>
      <c r="I40" s="8"/>
    </row>
    <row r="41" spans="1:13" ht="15.75" customHeight="1" x14ac:dyDescent="0.25">
      <c r="A41" s="7"/>
      <c r="B41" s="83">
        <f>+B39+B40</f>
        <v>7806587022.3900003</v>
      </c>
      <c r="C41" s="7"/>
      <c r="D41" s="7"/>
      <c r="E41" s="7"/>
      <c r="F41" s="8"/>
      <c r="G41" s="8"/>
      <c r="H41" s="8"/>
      <c r="I41" s="8"/>
    </row>
    <row r="43" spans="1:13" ht="15.75" customHeight="1" x14ac:dyDescent="0.25">
      <c r="A43" s="101" t="s">
        <v>56</v>
      </c>
      <c r="B43" s="60">
        <f>+B37-B41</f>
        <v>-230108894.85000038</v>
      </c>
      <c r="E43" s="82"/>
    </row>
  </sheetData>
  <mergeCells count="6">
    <mergeCell ref="B26:C26"/>
    <mergeCell ref="A3:J3"/>
    <mergeCell ref="C20:C21"/>
    <mergeCell ref="C22:C23"/>
    <mergeCell ref="B24:C24"/>
    <mergeCell ref="B25:C2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opLeftCell="A13" workbookViewId="0">
      <selection activeCell="J27" sqref="J27"/>
    </sheetView>
  </sheetViews>
  <sheetFormatPr baseColWidth="10" defaultRowHeight="15.75" customHeight="1" x14ac:dyDescent="0.25"/>
  <cols>
    <col min="1" max="1" width="11.85546875" customWidth="1"/>
    <col min="2" max="2" width="11.42578125" customWidth="1"/>
    <col min="4" max="4" width="12.28515625" customWidth="1"/>
    <col min="5" max="5" width="13.42578125" customWidth="1"/>
    <col min="6" max="6" width="13.140625" customWidth="1"/>
    <col min="7" max="7" width="17.7109375" customWidth="1"/>
    <col min="8" max="8" width="16.85546875" bestFit="1" customWidth="1"/>
    <col min="9" max="9" width="16.85546875" customWidth="1"/>
    <col min="10" max="10" width="21" customWidth="1"/>
    <col min="12" max="12" width="23.140625" bestFit="1" customWidth="1"/>
    <col min="13" max="13" width="17.85546875" bestFit="1" customWidth="1"/>
  </cols>
  <sheetData>
    <row r="2" spans="1:13" ht="15.75" customHeight="1" x14ac:dyDescent="0.25">
      <c r="A2" s="91" t="s">
        <v>18</v>
      </c>
      <c r="B2" s="91"/>
      <c r="C2" s="91"/>
      <c r="D2" s="91"/>
      <c r="E2" s="91"/>
      <c r="F2" s="91"/>
      <c r="G2" s="91"/>
      <c r="L2" t="s">
        <v>42</v>
      </c>
      <c r="M2" s="62">
        <v>19061157867.099998</v>
      </c>
    </row>
    <row r="3" spans="1:13" ht="15.75" customHeight="1" thickBot="1" x14ac:dyDescent="0.3">
      <c r="A3" s="10"/>
      <c r="L3" t="s">
        <v>41</v>
      </c>
      <c r="M3" s="62">
        <v>195825275</v>
      </c>
    </row>
    <row r="4" spans="1:13" ht="15.75" customHeight="1" thickBot="1" x14ac:dyDescent="0.3">
      <c r="A4" s="3" t="s">
        <v>0</v>
      </c>
      <c r="B4" s="2" t="s">
        <v>1</v>
      </c>
      <c r="C4" s="3" t="s">
        <v>2</v>
      </c>
      <c r="D4" s="2" t="s">
        <v>17</v>
      </c>
      <c r="E4" s="3" t="s">
        <v>16</v>
      </c>
      <c r="F4" s="2" t="s">
        <v>3</v>
      </c>
      <c r="G4" s="4" t="s">
        <v>4</v>
      </c>
      <c r="I4" s="64" t="s">
        <v>43</v>
      </c>
      <c r="M4" s="62">
        <f>+M2+M3</f>
        <v>19256983142.099998</v>
      </c>
    </row>
    <row r="5" spans="1:13" ht="15.75" customHeight="1" x14ac:dyDescent="0.25">
      <c r="A5" s="12" t="s">
        <v>5</v>
      </c>
      <c r="B5" s="15" t="s">
        <v>25</v>
      </c>
      <c r="C5" s="19">
        <v>2019000077</v>
      </c>
      <c r="D5" s="24">
        <v>2019000408</v>
      </c>
      <c r="E5" s="27">
        <v>55802319</v>
      </c>
      <c r="F5" s="43">
        <v>43814</v>
      </c>
      <c r="G5" s="44">
        <v>7624463146.8400002</v>
      </c>
      <c r="H5" s="42">
        <f>+G5</f>
        <v>7624463146.8400002</v>
      </c>
      <c r="I5" s="62">
        <v>0</v>
      </c>
      <c r="J5" s="62">
        <v>7243239989.8400002</v>
      </c>
    </row>
    <row r="6" spans="1:13" ht="15.75" customHeight="1" x14ac:dyDescent="0.25">
      <c r="A6" s="13" t="s">
        <v>5</v>
      </c>
      <c r="B6" s="16" t="s">
        <v>6</v>
      </c>
      <c r="C6" s="20">
        <v>2021000175</v>
      </c>
      <c r="D6" s="25">
        <v>2021000171</v>
      </c>
      <c r="E6" s="28">
        <v>88060621</v>
      </c>
      <c r="F6" s="45">
        <v>44400</v>
      </c>
      <c r="G6" s="46">
        <v>1033010.39</v>
      </c>
      <c r="H6" s="62">
        <v>1033010.39</v>
      </c>
      <c r="I6" s="62">
        <v>1721683.99</v>
      </c>
      <c r="J6" s="62">
        <v>909059.39</v>
      </c>
    </row>
    <row r="7" spans="1:13" ht="15.75" customHeight="1" x14ac:dyDescent="0.25">
      <c r="A7" s="13" t="s">
        <v>5</v>
      </c>
      <c r="B7" s="16" t="s">
        <v>6</v>
      </c>
      <c r="C7" s="20"/>
      <c r="D7" s="25">
        <v>2021000172</v>
      </c>
      <c r="E7" s="28">
        <v>88060921</v>
      </c>
      <c r="F7" s="25"/>
      <c r="G7" s="46">
        <v>540950.78</v>
      </c>
      <c r="H7" s="62">
        <v>540950.78</v>
      </c>
      <c r="I7" s="62">
        <v>540950.78</v>
      </c>
      <c r="J7" s="62">
        <v>540950.78</v>
      </c>
      <c r="L7" s="62"/>
      <c r="M7" s="42"/>
    </row>
    <row r="8" spans="1:13" ht="15.75" customHeight="1" x14ac:dyDescent="0.25">
      <c r="A8" s="13" t="s">
        <v>5</v>
      </c>
      <c r="B8" s="16" t="s">
        <v>7</v>
      </c>
      <c r="C8" s="20">
        <v>2021000176</v>
      </c>
      <c r="D8" s="25">
        <v>2021000173</v>
      </c>
      <c r="E8" s="28">
        <v>88231321</v>
      </c>
      <c r="F8" s="45">
        <v>44404</v>
      </c>
      <c r="G8" s="46">
        <v>65406441.280000001</v>
      </c>
      <c r="H8" s="62">
        <v>65406441.280000001</v>
      </c>
      <c r="I8" s="62">
        <v>109010735.47</v>
      </c>
      <c r="J8" s="62">
        <v>59368965.280000001</v>
      </c>
    </row>
    <row r="9" spans="1:13" ht="15.75" customHeight="1" x14ac:dyDescent="0.25">
      <c r="A9" s="13" t="s">
        <v>5</v>
      </c>
      <c r="B9" s="16" t="s">
        <v>7</v>
      </c>
      <c r="C9" s="20"/>
      <c r="D9" s="25">
        <v>2021000174</v>
      </c>
      <c r="E9" s="28">
        <v>88231921</v>
      </c>
      <c r="F9" s="25"/>
      <c r="G9" s="46">
        <v>8384839.9699999997</v>
      </c>
      <c r="H9" s="62">
        <v>8384839.9699999997</v>
      </c>
      <c r="I9" s="62">
        <v>8384839.9699999997</v>
      </c>
      <c r="J9" s="62">
        <v>8384839.9699999997</v>
      </c>
      <c r="L9" s="62"/>
    </row>
    <row r="10" spans="1:13" ht="15.75" customHeight="1" x14ac:dyDescent="0.25">
      <c r="A10" s="13" t="s">
        <v>5</v>
      </c>
      <c r="B10" s="17" t="s">
        <v>8</v>
      </c>
      <c r="C10" s="21">
        <v>2021000177</v>
      </c>
      <c r="D10" s="26">
        <v>2021000175</v>
      </c>
      <c r="E10" s="28">
        <v>88232721</v>
      </c>
      <c r="F10" s="45">
        <v>44404</v>
      </c>
      <c r="G10" s="47">
        <v>38464633.43</v>
      </c>
      <c r="H10" s="62">
        <v>38464633.43</v>
      </c>
      <c r="I10" s="62">
        <v>64107722.380000003</v>
      </c>
      <c r="J10" s="62">
        <v>34329877.43</v>
      </c>
    </row>
    <row r="11" spans="1:13" ht="15.75" customHeight="1" x14ac:dyDescent="0.25">
      <c r="A11" s="13" t="s">
        <v>5</v>
      </c>
      <c r="B11" s="17" t="s">
        <v>8</v>
      </c>
      <c r="C11" s="21"/>
      <c r="D11" s="26">
        <v>2021000176</v>
      </c>
      <c r="E11" s="28">
        <v>88233021</v>
      </c>
      <c r="F11" s="25"/>
      <c r="G11" s="47">
        <v>13276712.560000001</v>
      </c>
      <c r="H11" s="62">
        <v>13276712.560000001</v>
      </c>
      <c r="I11" s="62">
        <v>13276712.560000001</v>
      </c>
      <c r="J11" s="62">
        <v>13276712.560000001</v>
      </c>
      <c r="L11" s="62"/>
    </row>
    <row r="12" spans="1:13" ht="15.75" customHeight="1" x14ac:dyDescent="0.25">
      <c r="A12" s="13" t="s">
        <v>5</v>
      </c>
      <c r="B12" s="17" t="s">
        <v>9</v>
      </c>
      <c r="C12" s="21">
        <v>2021000178</v>
      </c>
      <c r="D12" s="26">
        <v>2021000177</v>
      </c>
      <c r="E12" s="28">
        <v>88233221</v>
      </c>
      <c r="F12" s="45">
        <v>44404</v>
      </c>
      <c r="G12" s="47">
        <v>254181358.69999999</v>
      </c>
      <c r="H12" s="62">
        <v>254181358.69999999</v>
      </c>
      <c r="I12" s="62">
        <v>423635597.83999997</v>
      </c>
      <c r="J12" s="62">
        <v>231935648.69999999</v>
      </c>
      <c r="L12" s="42"/>
    </row>
    <row r="13" spans="1:13" ht="15.75" customHeight="1" x14ac:dyDescent="0.25">
      <c r="A13" s="13" t="s">
        <v>5</v>
      </c>
      <c r="B13" s="17" t="s">
        <v>9</v>
      </c>
      <c r="C13" s="21"/>
      <c r="D13" s="26">
        <v>2021000178</v>
      </c>
      <c r="E13" s="28">
        <v>88233421</v>
      </c>
      <c r="F13" s="25"/>
      <c r="G13" s="47">
        <v>15198996.59</v>
      </c>
      <c r="H13" s="62">
        <v>15198996.59</v>
      </c>
      <c r="I13" s="62">
        <v>15198996.59</v>
      </c>
      <c r="J13" s="62">
        <v>15198996.59</v>
      </c>
      <c r="L13" s="62"/>
    </row>
    <row r="14" spans="1:13" ht="15.75" customHeight="1" x14ac:dyDescent="0.25">
      <c r="A14" s="13" t="s">
        <v>5</v>
      </c>
      <c r="B14" s="17" t="s">
        <v>10</v>
      </c>
      <c r="C14" s="21">
        <v>2021000228</v>
      </c>
      <c r="D14" s="26">
        <v>2021000237</v>
      </c>
      <c r="E14" s="28">
        <v>91071621</v>
      </c>
      <c r="F14" s="45">
        <v>44449</v>
      </c>
      <c r="G14" s="47">
        <v>11055271.869999999</v>
      </c>
      <c r="H14" s="62">
        <v>11055271.869999999</v>
      </c>
      <c r="I14" s="62">
        <v>11055271.869999999</v>
      </c>
      <c r="J14" s="62">
        <v>11055271.869999999</v>
      </c>
    </row>
    <row r="15" spans="1:13" ht="15.75" customHeight="1" x14ac:dyDescent="0.25">
      <c r="A15" s="13" t="s">
        <v>5</v>
      </c>
      <c r="B15" s="17" t="s">
        <v>10</v>
      </c>
      <c r="C15" s="20"/>
      <c r="D15" s="25">
        <v>2021000236</v>
      </c>
      <c r="E15" s="28">
        <v>91075121</v>
      </c>
      <c r="F15" s="25"/>
      <c r="G15" s="48">
        <v>173301411.66</v>
      </c>
      <c r="H15" s="62">
        <v>173301411.66</v>
      </c>
      <c r="I15" s="62">
        <v>288835686.10000002</v>
      </c>
      <c r="J15" s="62">
        <v>158085758.66</v>
      </c>
      <c r="L15" s="62"/>
    </row>
    <row r="16" spans="1:13" ht="15.75" customHeight="1" x14ac:dyDescent="0.25">
      <c r="A16" s="13" t="s">
        <v>5</v>
      </c>
      <c r="B16" s="17" t="s">
        <v>11</v>
      </c>
      <c r="C16" s="20">
        <v>2021000245</v>
      </c>
      <c r="D16" s="25">
        <v>2021000262</v>
      </c>
      <c r="E16" s="28">
        <v>91371421</v>
      </c>
      <c r="F16" s="45">
        <v>44462</v>
      </c>
      <c r="G16" s="47">
        <v>288292519.01999998</v>
      </c>
      <c r="H16" s="62">
        <v>288292519.01999998</v>
      </c>
      <c r="I16" s="62">
        <v>480487531.69999999</v>
      </c>
      <c r="J16" s="62">
        <v>263313415.02000001</v>
      </c>
    </row>
    <row r="17" spans="1:13" ht="15.75" customHeight="1" x14ac:dyDescent="0.25">
      <c r="A17" s="13" t="s">
        <v>5</v>
      </c>
      <c r="B17" s="17" t="s">
        <v>11</v>
      </c>
      <c r="C17" s="20"/>
      <c r="D17" s="25">
        <v>2021000263</v>
      </c>
      <c r="E17" s="28">
        <v>91371621</v>
      </c>
      <c r="F17" s="25"/>
      <c r="G17" s="47">
        <v>13638959</v>
      </c>
      <c r="H17" s="62">
        <v>13638959</v>
      </c>
      <c r="I17" s="62">
        <v>13638959</v>
      </c>
      <c r="J17" s="62">
        <v>13638959</v>
      </c>
      <c r="L17" s="62"/>
    </row>
    <row r="18" spans="1:13" ht="15.75" customHeight="1" x14ac:dyDescent="0.25">
      <c r="A18" s="13" t="s">
        <v>5</v>
      </c>
      <c r="B18" s="17" t="s">
        <v>12</v>
      </c>
      <c r="C18" s="20">
        <v>2021000294</v>
      </c>
      <c r="D18" s="92">
        <v>2021000310</v>
      </c>
      <c r="E18" s="29">
        <v>92977821</v>
      </c>
      <c r="F18" s="32">
        <v>44505</v>
      </c>
      <c r="G18" s="47">
        <v>50644085.859999999</v>
      </c>
      <c r="H18" s="62">
        <v>56006634.859999999</v>
      </c>
      <c r="I18" s="62">
        <v>89769358.760000005</v>
      </c>
      <c r="J18" s="62">
        <v>51410915.859999999</v>
      </c>
    </row>
    <row r="19" spans="1:13" ht="15.75" customHeight="1" x14ac:dyDescent="0.25">
      <c r="A19" s="13" t="s">
        <v>5</v>
      </c>
      <c r="B19" s="17" t="s">
        <v>12</v>
      </c>
      <c r="C19" s="22"/>
      <c r="D19" s="94"/>
      <c r="E19" s="29">
        <v>92977921</v>
      </c>
      <c r="F19" s="16"/>
      <c r="G19" s="47">
        <v>5362549</v>
      </c>
    </row>
    <row r="20" spans="1:13" ht="15.75" customHeight="1" x14ac:dyDescent="0.25">
      <c r="A20" s="13" t="s">
        <v>5</v>
      </c>
      <c r="B20" s="17" t="s">
        <v>13</v>
      </c>
      <c r="C20" s="20"/>
      <c r="D20" s="92">
        <v>2021000311</v>
      </c>
      <c r="E20" s="29">
        <v>92978021</v>
      </c>
      <c r="F20" s="32">
        <v>44531</v>
      </c>
      <c r="G20" s="47">
        <v>133179986.94</v>
      </c>
      <c r="H20" s="62">
        <v>143035505.94</v>
      </c>
      <c r="I20" s="62">
        <v>231822163.90000001</v>
      </c>
      <c r="J20" s="62">
        <v>131247287.94</v>
      </c>
      <c r="L20" s="62"/>
      <c r="M20" s="62"/>
    </row>
    <row r="21" spans="1:13" ht="15.75" customHeight="1" thickBot="1" x14ac:dyDescent="0.3">
      <c r="A21" s="14" t="s">
        <v>5</v>
      </c>
      <c r="B21" s="18" t="s">
        <v>13</v>
      </c>
      <c r="C21" s="23"/>
      <c r="D21" s="93"/>
      <c r="E21" s="30">
        <v>92978121</v>
      </c>
      <c r="F21" s="33"/>
      <c r="G21" s="49">
        <v>9855519</v>
      </c>
    </row>
    <row r="22" spans="1:13" ht="15.75" customHeight="1" thickBot="1" x14ac:dyDescent="0.3">
      <c r="A22" s="86" t="s">
        <v>20</v>
      </c>
      <c r="B22" s="86"/>
      <c r="C22" s="86"/>
      <c r="D22" s="86"/>
      <c r="E22" s="86"/>
      <c r="F22" s="87"/>
      <c r="G22" s="9">
        <f>SUM(G5:G21)</f>
        <v>8706280392.8899994</v>
      </c>
      <c r="H22" s="63">
        <f>SUM(H5:H21)</f>
        <v>8706280392.8899994</v>
      </c>
      <c r="I22" s="63">
        <f t="shared" ref="I22:J22" si="0">SUM(I5:I21)</f>
        <v>1751486210.9100001</v>
      </c>
      <c r="J22" s="63">
        <f t="shared" si="0"/>
        <v>8235936648.8900003</v>
      </c>
      <c r="L22" s="62"/>
    </row>
    <row r="23" spans="1:13" ht="15.75" customHeight="1" thickBot="1" x14ac:dyDescent="0.3">
      <c r="A23" s="7"/>
      <c r="B23" s="7"/>
      <c r="C23" s="7"/>
      <c r="D23" s="7"/>
      <c r="E23" s="7"/>
      <c r="F23" s="7"/>
      <c r="G23" s="8"/>
    </row>
    <row r="24" spans="1:13" ht="15.75" customHeight="1" thickBot="1" x14ac:dyDescent="0.3">
      <c r="A24" s="95" t="s">
        <v>24</v>
      </c>
      <c r="B24" s="88"/>
      <c r="C24" s="88"/>
      <c r="D24" s="88"/>
      <c r="E24" s="88"/>
      <c r="F24" s="89"/>
      <c r="G24" s="50">
        <v>1345831228.3900001</v>
      </c>
      <c r="J24" s="57"/>
    </row>
    <row r="25" spans="1:13" ht="15.75" customHeight="1" thickBot="1" x14ac:dyDescent="0.3">
      <c r="A25" s="7"/>
      <c r="B25" s="7"/>
      <c r="C25" s="7"/>
      <c r="D25" s="7"/>
      <c r="E25" s="7"/>
      <c r="F25" s="7"/>
      <c r="G25" s="8"/>
    </row>
    <row r="26" spans="1:13" ht="15.75" customHeight="1" thickBot="1" x14ac:dyDescent="0.3">
      <c r="A26" s="95" t="s">
        <v>22</v>
      </c>
      <c r="B26" s="88"/>
      <c r="C26" s="88"/>
      <c r="D26" s="88"/>
      <c r="E26" s="88"/>
      <c r="F26" s="89"/>
      <c r="G26" s="58">
        <f>G22-G24</f>
        <v>7360449164.499999</v>
      </c>
      <c r="J26" s="42"/>
    </row>
    <row r="27" spans="1:13" ht="15.75" customHeight="1" x14ac:dyDescent="0.25">
      <c r="A27" s="1"/>
      <c r="B27" s="1"/>
      <c r="C27" s="1"/>
      <c r="D27" s="1"/>
      <c r="E27" s="1"/>
      <c r="F27" s="1"/>
      <c r="G27" s="1"/>
    </row>
    <row r="28" spans="1:13" ht="15.75" customHeight="1" x14ac:dyDescent="0.25">
      <c r="A28" s="90" t="s">
        <v>19</v>
      </c>
      <c r="B28" s="90"/>
      <c r="C28" s="90"/>
      <c r="D28" s="90"/>
      <c r="E28" s="90"/>
      <c r="F28" s="90"/>
      <c r="G28" s="90"/>
    </row>
    <row r="29" spans="1:13" ht="15.75" customHeight="1" thickBot="1" x14ac:dyDescent="0.3">
      <c r="A29" s="11"/>
      <c r="B29" s="1"/>
      <c r="C29" s="1"/>
      <c r="D29" s="1"/>
      <c r="E29" s="1"/>
      <c r="F29" s="1"/>
      <c r="G29" s="1"/>
    </row>
    <row r="30" spans="1:13" ht="15.75" customHeight="1" thickBot="1" x14ac:dyDescent="0.3">
      <c r="A30" s="3" t="s">
        <v>0</v>
      </c>
      <c r="B30" s="2" t="s">
        <v>1</v>
      </c>
      <c r="C30" s="3" t="s">
        <v>2</v>
      </c>
      <c r="D30" s="2" t="s">
        <v>17</v>
      </c>
      <c r="E30" s="2" t="s">
        <v>16</v>
      </c>
      <c r="F30" s="2" t="s">
        <v>3</v>
      </c>
      <c r="G30" s="4" t="s">
        <v>4</v>
      </c>
    </row>
    <row r="31" spans="1:13" ht="15.75" customHeight="1" x14ac:dyDescent="0.25">
      <c r="A31" s="51" t="s">
        <v>14</v>
      </c>
      <c r="B31" s="52" t="s">
        <v>15</v>
      </c>
      <c r="C31" s="36">
        <v>2019000155</v>
      </c>
      <c r="D31" s="24">
        <v>2019000409</v>
      </c>
      <c r="E31" s="24">
        <v>55767819</v>
      </c>
      <c r="F31" s="53">
        <v>43822</v>
      </c>
      <c r="G31" s="54">
        <v>450639744.30000001</v>
      </c>
    </row>
    <row r="32" spans="1:13" ht="15.75" customHeight="1" x14ac:dyDescent="0.25">
      <c r="A32" s="55" t="s">
        <v>14</v>
      </c>
      <c r="B32" s="25" t="s">
        <v>6</v>
      </c>
      <c r="C32" s="20">
        <v>2021000272</v>
      </c>
      <c r="D32" s="92">
        <v>2021000284</v>
      </c>
      <c r="E32" s="25">
        <v>92378321</v>
      </c>
      <c r="F32" s="45">
        <v>44488</v>
      </c>
      <c r="G32" s="46">
        <v>50223799.5</v>
      </c>
      <c r="L32" s="42"/>
    </row>
    <row r="33" spans="1:10" ht="15.75" customHeight="1" x14ac:dyDescent="0.25">
      <c r="A33" s="55" t="s">
        <v>14</v>
      </c>
      <c r="B33" s="25" t="s">
        <v>6</v>
      </c>
      <c r="C33" s="20"/>
      <c r="D33" s="94"/>
      <c r="E33" s="56">
        <v>92378821</v>
      </c>
      <c r="F33" s="25"/>
      <c r="G33" s="46">
        <v>29876540.100000001</v>
      </c>
    </row>
    <row r="34" spans="1:10" ht="15.75" customHeight="1" x14ac:dyDescent="0.25">
      <c r="A34" s="55" t="s">
        <v>14</v>
      </c>
      <c r="B34" s="25" t="s">
        <v>7</v>
      </c>
      <c r="C34" s="20">
        <v>2021000376</v>
      </c>
      <c r="D34" s="92">
        <v>2021000397</v>
      </c>
      <c r="E34" s="56">
        <v>96668421</v>
      </c>
      <c r="F34" s="45">
        <v>44557</v>
      </c>
      <c r="G34" s="46">
        <v>16734260.83</v>
      </c>
    </row>
    <row r="35" spans="1:10" ht="15.75" customHeight="1" x14ac:dyDescent="0.25">
      <c r="A35" s="55" t="s">
        <v>14</v>
      </c>
      <c r="B35" s="25" t="s">
        <v>7</v>
      </c>
      <c r="C35" s="20"/>
      <c r="D35" s="94"/>
      <c r="E35" s="56">
        <v>96667421</v>
      </c>
      <c r="F35" s="25"/>
      <c r="G35" s="46">
        <v>22915031</v>
      </c>
    </row>
    <row r="36" spans="1:10" ht="15.75" customHeight="1" x14ac:dyDescent="0.25">
      <c r="A36" s="13" t="s">
        <v>14</v>
      </c>
      <c r="B36" s="16" t="s">
        <v>8</v>
      </c>
      <c r="C36" s="20">
        <v>2022000090</v>
      </c>
      <c r="D36" s="96">
        <v>2022000098</v>
      </c>
      <c r="E36" s="40">
        <v>108120822</v>
      </c>
      <c r="F36" s="32">
        <v>44671</v>
      </c>
      <c r="G36" s="31">
        <v>15923.94</v>
      </c>
    </row>
    <row r="37" spans="1:10" ht="15.75" customHeight="1" x14ac:dyDescent="0.25">
      <c r="A37" s="13" t="s">
        <v>14</v>
      </c>
      <c r="B37" s="16" t="s">
        <v>8</v>
      </c>
      <c r="C37" s="22"/>
      <c r="D37" s="97"/>
      <c r="E37" s="40">
        <v>108120322</v>
      </c>
      <c r="F37" s="39"/>
      <c r="G37" s="31">
        <v>12270096.1</v>
      </c>
    </row>
    <row r="38" spans="1:10" ht="15.75" customHeight="1" thickBot="1" x14ac:dyDescent="0.3">
      <c r="A38" s="34" t="s">
        <v>14</v>
      </c>
      <c r="B38" s="35" t="s">
        <v>8</v>
      </c>
      <c r="C38" s="37"/>
      <c r="D38" s="98"/>
      <c r="E38" s="41">
        <v>108120622</v>
      </c>
      <c r="F38" s="33"/>
      <c r="G38" s="38">
        <v>11902797.41</v>
      </c>
    </row>
    <row r="39" spans="1:10" ht="15.75" customHeight="1" thickBot="1" x14ac:dyDescent="0.3">
      <c r="A39" s="88" t="s">
        <v>21</v>
      </c>
      <c r="B39" s="88"/>
      <c r="C39" s="88"/>
      <c r="D39" s="86"/>
      <c r="E39" s="86"/>
      <c r="F39" s="89"/>
      <c r="G39" s="6">
        <f>SUM(G31:G38)</f>
        <v>594578193.18000007</v>
      </c>
    </row>
    <row r="40" spans="1:10" ht="15.75" customHeight="1" thickBot="1" x14ac:dyDescent="0.3">
      <c r="A40" s="1"/>
      <c r="B40" s="1"/>
      <c r="C40" s="1"/>
      <c r="D40" s="1"/>
      <c r="E40" s="1"/>
      <c r="F40" s="1"/>
      <c r="G40" s="1"/>
    </row>
    <row r="41" spans="1:10" ht="15.75" customHeight="1" thickBot="1" x14ac:dyDescent="0.3">
      <c r="A41" s="88" t="s">
        <v>23</v>
      </c>
      <c r="B41" s="88"/>
      <c r="C41" s="88"/>
      <c r="D41" s="88"/>
      <c r="E41" s="88"/>
      <c r="F41" s="89"/>
      <c r="G41" s="5">
        <f>G26+G39</f>
        <v>7955027357.6799994</v>
      </c>
      <c r="J41" s="42"/>
    </row>
  </sheetData>
  <mergeCells count="12">
    <mergeCell ref="A22:F22"/>
    <mergeCell ref="A39:F39"/>
    <mergeCell ref="A41:F41"/>
    <mergeCell ref="A28:G28"/>
    <mergeCell ref="A2:G2"/>
    <mergeCell ref="D20:D21"/>
    <mergeCell ref="D18:D19"/>
    <mergeCell ref="A24:F24"/>
    <mergeCell ref="A26:F26"/>
    <mergeCell ref="D32:D33"/>
    <mergeCell ref="D34:D35"/>
    <mergeCell ref="D36:D38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workbookViewId="0">
      <selection activeCell="G27" sqref="G27"/>
    </sheetView>
  </sheetViews>
  <sheetFormatPr baseColWidth="10" defaultRowHeight="15" x14ac:dyDescent="0.25"/>
  <cols>
    <col min="1" max="1" width="3" bestFit="1" customWidth="1"/>
    <col min="2" max="2" width="11.42578125" style="59"/>
    <col min="5" max="5" width="35.28515625" bestFit="1" customWidth="1"/>
    <col min="6" max="6" width="11.7109375" bestFit="1" customWidth="1"/>
    <col min="7" max="7" width="16.85546875" style="60" bestFit="1" customWidth="1"/>
    <col min="9" max="9" width="11.42578125" style="59"/>
  </cols>
  <sheetData>
    <row r="2" spans="1:12" x14ac:dyDescent="0.25">
      <c r="A2" t="s">
        <v>26</v>
      </c>
      <c r="B2" s="59" t="s">
        <v>27</v>
      </c>
      <c r="C2" t="s">
        <v>28</v>
      </c>
      <c r="D2" t="s">
        <v>29</v>
      </c>
      <c r="E2" t="s">
        <v>30</v>
      </c>
      <c r="F2" t="s">
        <v>31</v>
      </c>
      <c r="G2" s="60" t="s">
        <v>32</v>
      </c>
      <c r="H2" t="s">
        <v>33</v>
      </c>
      <c r="I2" s="59" t="s">
        <v>34</v>
      </c>
    </row>
    <row r="3" spans="1:12" x14ac:dyDescent="0.25">
      <c r="A3">
        <v>6</v>
      </c>
      <c r="B3" s="59">
        <v>44509</v>
      </c>
      <c r="C3" t="s">
        <v>35</v>
      </c>
      <c r="D3">
        <v>901278109</v>
      </c>
      <c r="E3" t="s">
        <v>38</v>
      </c>
      <c r="F3" t="s">
        <v>5</v>
      </c>
      <c r="G3" s="60">
        <v>133179986.90000001</v>
      </c>
      <c r="H3" t="s">
        <v>37</v>
      </c>
      <c r="I3" s="59">
        <v>44511</v>
      </c>
      <c r="L3" s="61" t="s">
        <v>40</v>
      </c>
    </row>
    <row r="4" spans="1:12" x14ac:dyDescent="0.25">
      <c r="A4">
        <v>7</v>
      </c>
      <c r="B4" s="59">
        <v>44509</v>
      </c>
      <c r="C4" t="s">
        <v>35</v>
      </c>
      <c r="D4">
        <v>901278109</v>
      </c>
      <c r="E4" t="s">
        <v>38</v>
      </c>
      <c r="F4" t="s">
        <v>5</v>
      </c>
      <c r="G4" s="60">
        <v>50644085.899999999</v>
      </c>
      <c r="H4" t="s">
        <v>37</v>
      </c>
      <c r="I4" s="59">
        <v>44511</v>
      </c>
    </row>
    <row r="5" spans="1:12" x14ac:dyDescent="0.25">
      <c r="A5">
        <v>8</v>
      </c>
      <c r="B5" s="59">
        <v>44509</v>
      </c>
      <c r="C5" t="s">
        <v>35</v>
      </c>
      <c r="D5">
        <v>901278109</v>
      </c>
      <c r="E5" t="s">
        <v>38</v>
      </c>
      <c r="F5" t="s">
        <v>5</v>
      </c>
      <c r="G5" s="60">
        <v>9855519</v>
      </c>
      <c r="H5" t="s">
        <v>37</v>
      </c>
      <c r="I5" s="59">
        <v>44511</v>
      </c>
    </row>
    <row r="6" spans="1:12" x14ac:dyDescent="0.25">
      <c r="A6">
        <v>9</v>
      </c>
      <c r="B6" s="59">
        <v>44509</v>
      </c>
      <c r="C6" t="s">
        <v>35</v>
      </c>
      <c r="D6">
        <v>901278109</v>
      </c>
      <c r="E6" t="s">
        <v>38</v>
      </c>
      <c r="F6" t="s">
        <v>5</v>
      </c>
      <c r="G6" s="60">
        <v>5362549</v>
      </c>
      <c r="H6" t="s">
        <v>37</v>
      </c>
      <c r="I6" s="59">
        <v>44511</v>
      </c>
    </row>
    <row r="7" spans="1:12" x14ac:dyDescent="0.25">
      <c r="A7">
        <v>12</v>
      </c>
      <c r="B7" s="59">
        <v>44467</v>
      </c>
      <c r="C7" t="s">
        <v>35</v>
      </c>
      <c r="D7">
        <v>901278109</v>
      </c>
      <c r="E7" t="s">
        <v>38</v>
      </c>
      <c r="F7" t="s">
        <v>5</v>
      </c>
      <c r="G7" s="60">
        <v>288292519</v>
      </c>
      <c r="H7" t="s">
        <v>37</v>
      </c>
      <c r="I7" s="59">
        <v>44469</v>
      </c>
    </row>
    <row r="8" spans="1:12" x14ac:dyDescent="0.25">
      <c r="A8">
        <v>13</v>
      </c>
      <c r="B8" s="59">
        <v>44467</v>
      </c>
      <c r="C8" t="s">
        <v>35</v>
      </c>
      <c r="D8">
        <v>901278109</v>
      </c>
      <c r="E8" t="s">
        <v>38</v>
      </c>
      <c r="F8" t="s">
        <v>5</v>
      </c>
      <c r="G8" s="60">
        <v>13638959</v>
      </c>
      <c r="H8" t="s">
        <v>37</v>
      </c>
      <c r="I8" s="59">
        <v>44469</v>
      </c>
    </row>
    <row r="9" spans="1:12" x14ac:dyDescent="0.25">
      <c r="A9">
        <v>14</v>
      </c>
      <c r="B9" s="59">
        <v>44459</v>
      </c>
      <c r="C9" t="s">
        <v>35</v>
      </c>
      <c r="D9">
        <v>901278109</v>
      </c>
      <c r="E9" t="s">
        <v>38</v>
      </c>
      <c r="F9" t="s">
        <v>5</v>
      </c>
      <c r="G9" s="60">
        <v>173301411.69999999</v>
      </c>
      <c r="H9" t="s">
        <v>37</v>
      </c>
      <c r="I9" s="59">
        <v>44462</v>
      </c>
    </row>
    <row r="10" spans="1:12" x14ac:dyDescent="0.25">
      <c r="A10">
        <v>15</v>
      </c>
      <c r="B10" s="59">
        <v>44459</v>
      </c>
      <c r="C10" t="s">
        <v>35</v>
      </c>
      <c r="D10">
        <v>901278109</v>
      </c>
      <c r="E10" t="s">
        <v>38</v>
      </c>
      <c r="F10" t="s">
        <v>5</v>
      </c>
      <c r="G10" s="60">
        <v>11055271.9</v>
      </c>
      <c r="H10" t="s">
        <v>37</v>
      </c>
      <c r="I10" s="59">
        <v>44462</v>
      </c>
    </row>
    <row r="11" spans="1:12" x14ac:dyDescent="0.25">
      <c r="A11">
        <v>16</v>
      </c>
      <c r="B11" s="59">
        <v>44407</v>
      </c>
      <c r="C11" t="s">
        <v>35</v>
      </c>
      <c r="D11">
        <v>901278109</v>
      </c>
      <c r="E11" t="s">
        <v>38</v>
      </c>
      <c r="F11" t="s">
        <v>5</v>
      </c>
      <c r="G11" s="60">
        <v>15198996.6</v>
      </c>
      <c r="H11" t="s">
        <v>37</v>
      </c>
      <c r="I11" s="59">
        <v>44411</v>
      </c>
    </row>
    <row r="12" spans="1:12" x14ac:dyDescent="0.25">
      <c r="A12">
        <v>17</v>
      </c>
      <c r="B12" s="59">
        <v>44407</v>
      </c>
      <c r="C12" t="s">
        <v>35</v>
      </c>
      <c r="D12">
        <v>901278109</v>
      </c>
      <c r="E12" t="s">
        <v>38</v>
      </c>
      <c r="F12" t="s">
        <v>5</v>
      </c>
      <c r="G12" s="60">
        <v>13276712.6</v>
      </c>
      <c r="H12" t="s">
        <v>37</v>
      </c>
      <c r="I12" s="59">
        <v>44411</v>
      </c>
    </row>
    <row r="13" spans="1:12" x14ac:dyDescent="0.25">
      <c r="A13">
        <v>18</v>
      </c>
      <c r="B13" s="59">
        <v>44407</v>
      </c>
      <c r="C13" t="s">
        <v>35</v>
      </c>
      <c r="D13">
        <v>901278109</v>
      </c>
      <c r="E13" t="s">
        <v>38</v>
      </c>
      <c r="F13" t="s">
        <v>5</v>
      </c>
      <c r="G13" s="60">
        <v>38464633.399999999</v>
      </c>
      <c r="H13" t="s">
        <v>37</v>
      </c>
      <c r="I13" s="59">
        <v>44411</v>
      </c>
    </row>
    <row r="14" spans="1:12" x14ac:dyDescent="0.25">
      <c r="A14">
        <v>19</v>
      </c>
      <c r="B14" s="59">
        <v>44407</v>
      </c>
      <c r="C14" t="s">
        <v>35</v>
      </c>
      <c r="D14">
        <v>901278109</v>
      </c>
      <c r="E14" t="s">
        <v>38</v>
      </c>
      <c r="F14" t="s">
        <v>5</v>
      </c>
      <c r="G14" s="60">
        <v>65406441.299999997</v>
      </c>
      <c r="H14" t="s">
        <v>37</v>
      </c>
      <c r="I14" s="59">
        <v>44411</v>
      </c>
    </row>
    <row r="15" spans="1:12" x14ac:dyDescent="0.25">
      <c r="A15">
        <v>20</v>
      </c>
      <c r="B15" s="59">
        <v>44407</v>
      </c>
      <c r="C15" t="s">
        <v>35</v>
      </c>
      <c r="D15">
        <v>901278109</v>
      </c>
      <c r="E15" t="s">
        <v>38</v>
      </c>
      <c r="F15" t="s">
        <v>5</v>
      </c>
      <c r="G15" s="60">
        <v>8384840</v>
      </c>
      <c r="H15" t="s">
        <v>37</v>
      </c>
      <c r="I15" s="59">
        <v>44411</v>
      </c>
    </row>
    <row r="16" spans="1:12" x14ac:dyDescent="0.25">
      <c r="A16">
        <v>21</v>
      </c>
      <c r="B16" s="59">
        <v>44407</v>
      </c>
      <c r="C16" t="s">
        <v>35</v>
      </c>
      <c r="D16">
        <v>901278109</v>
      </c>
      <c r="E16" t="s">
        <v>38</v>
      </c>
      <c r="F16" t="s">
        <v>5</v>
      </c>
      <c r="G16" s="60">
        <v>254181358.69999999</v>
      </c>
      <c r="H16" t="s">
        <v>37</v>
      </c>
      <c r="I16" s="59">
        <v>44411</v>
      </c>
    </row>
    <row r="17" spans="1:9" x14ac:dyDescent="0.25">
      <c r="A17">
        <v>22</v>
      </c>
      <c r="B17" s="59">
        <v>44404</v>
      </c>
      <c r="C17" t="s">
        <v>35</v>
      </c>
      <c r="D17">
        <v>901278109</v>
      </c>
      <c r="E17" t="s">
        <v>38</v>
      </c>
      <c r="F17" t="s">
        <v>5</v>
      </c>
      <c r="G17" s="60">
        <v>540950.80000000005</v>
      </c>
      <c r="H17" t="s">
        <v>37</v>
      </c>
      <c r="I17" s="59">
        <v>44406</v>
      </c>
    </row>
    <row r="18" spans="1:9" x14ac:dyDescent="0.25">
      <c r="A18">
        <v>23</v>
      </c>
      <c r="B18" s="59">
        <v>44404</v>
      </c>
      <c r="C18" t="s">
        <v>35</v>
      </c>
      <c r="D18">
        <v>901278109</v>
      </c>
      <c r="E18" t="s">
        <v>38</v>
      </c>
      <c r="F18" t="s">
        <v>5</v>
      </c>
      <c r="G18" s="60">
        <v>1033010.4</v>
      </c>
      <c r="H18" t="s">
        <v>37</v>
      </c>
      <c r="I18" s="59">
        <v>44406</v>
      </c>
    </row>
    <row r="19" spans="1:9" x14ac:dyDescent="0.25">
      <c r="A19">
        <v>24</v>
      </c>
      <c r="B19" s="59">
        <v>43822</v>
      </c>
      <c r="C19" t="s">
        <v>39</v>
      </c>
      <c r="D19">
        <v>901278109</v>
      </c>
      <c r="E19" t="s">
        <v>38</v>
      </c>
      <c r="F19" t="s">
        <v>5</v>
      </c>
      <c r="G19" s="60">
        <v>7624463146.8000002</v>
      </c>
      <c r="H19" t="s">
        <v>37</v>
      </c>
      <c r="I19" s="59">
        <v>43825</v>
      </c>
    </row>
    <row r="20" spans="1:9" x14ac:dyDescent="0.25">
      <c r="G20" s="60">
        <f>SUM(G3:G19)</f>
        <v>8706280393</v>
      </c>
    </row>
    <row r="24" spans="1:9" x14ac:dyDescent="0.25">
      <c r="A24">
        <v>1</v>
      </c>
      <c r="B24" s="59">
        <v>44673</v>
      </c>
      <c r="C24" t="s">
        <v>35</v>
      </c>
      <c r="D24">
        <v>901250656</v>
      </c>
      <c r="E24" t="s">
        <v>36</v>
      </c>
      <c r="F24" t="s">
        <v>14</v>
      </c>
      <c r="G24" s="60">
        <v>15923.9</v>
      </c>
      <c r="H24" t="s">
        <v>37</v>
      </c>
      <c r="I24" s="59">
        <v>44677</v>
      </c>
    </row>
    <row r="25" spans="1:9" x14ac:dyDescent="0.25">
      <c r="A25">
        <v>2</v>
      </c>
      <c r="B25" s="59">
        <v>44673</v>
      </c>
      <c r="C25" t="s">
        <v>35</v>
      </c>
      <c r="D25">
        <v>901250656</v>
      </c>
      <c r="E25" t="s">
        <v>36</v>
      </c>
      <c r="F25" t="s">
        <v>14</v>
      </c>
      <c r="G25" s="60">
        <v>11902797.4</v>
      </c>
      <c r="H25" t="s">
        <v>37</v>
      </c>
      <c r="I25" s="59">
        <v>44677</v>
      </c>
    </row>
    <row r="26" spans="1:9" x14ac:dyDescent="0.25">
      <c r="A26">
        <v>3</v>
      </c>
      <c r="B26" s="59">
        <v>44673</v>
      </c>
      <c r="C26" t="s">
        <v>35</v>
      </c>
      <c r="D26">
        <v>901250656</v>
      </c>
      <c r="E26" t="s">
        <v>36</v>
      </c>
      <c r="F26" t="s">
        <v>14</v>
      </c>
      <c r="G26" s="60">
        <v>12270096.1</v>
      </c>
      <c r="H26" t="s">
        <v>37</v>
      </c>
      <c r="I26" s="59">
        <v>44677</v>
      </c>
    </row>
    <row r="27" spans="1:9" x14ac:dyDescent="0.25">
      <c r="A27">
        <v>4</v>
      </c>
      <c r="B27" s="59">
        <v>44559</v>
      </c>
      <c r="C27" t="s">
        <v>35</v>
      </c>
      <c r="D27">
        <v>901250656</v>
      </c>
      <c r="E27" t="s">
        <v>36</v>
      </c>
      <c r="F27" t="s">
        <v>14</v>
      </c>
      <c r="G27" s="60">
        <v>16734260.800000001</v>
      </c>
      <c r="H27" t="s">
        <v>37</v>
      </c>
      <c r="I27" s="59">
        <v>44572</v>
      </c>
    </row>
    <row r="28" spans="1:9" x14ac:dyDescent="0.25">
      <c r="A28">
        <v>5</v>
      </c>
      <c r="B28" s="59">
        <v>44559</v>
      </c>
      <c r="C28" t="s">
        <v>35</v>
      </c>
      <c r="D28">
        <v>901250656</v>
      </c>
      <c r="E28" t="s">
        <v>36</v>
      </c>
      <c r="F28" t="s">
        <v>14</v>
      </c>
      <c r="G28" s="60">
        <v>22915031</v>
      </c>
      <c r="H28" t="s">
        <v>37</v>
      </c>
      <c r="I28" s="59">
        <v>44572</v>
      </c>
    </row>
    <row r="29" spans="1:9" x14ac:dyDescent="0.25">
      <c r="A29">
        <v>10</v>
      </c>
      <c r="B29" s="59">
        <v>44491</v>
      </c>
      <c r="C29" t="s">
        <v>35</v>
      </c>
      <c r="D29">
        <v>901250656</v>
      </c>
      <c r="E29" t="s">
        <v>36</v>
      </c>
      <c r="F29" t="s">
        <v>14</v>
      </c>
      <c r="G29" s="60">
        <v>29876540.100000001</v>
      </c>
      <c r="H29" t="s">
        <v>37</v>
      </c>
      <c r="I29" s="59">
        <v>44495</v>
      </c>
    </row>
    <row r="30" spans="1:9" x14ac:dyDescent="0.25">
      <c r="A30">
        <v>11</v>
      </c>
      <c r="B30" s="59">
        <v>44491</v>
      </c>
      <c r="C30" t="s">
        <v>35</v>
      </c>
      <c r="D30">
        <v>901250656</v>
      </c>
      <c r="E30" t="s">
        <v>36</v>
      </c>
      <c r="F30" t="s">
        <v>14</v>
      </c>
      <c r="G30" s="60">
        <v>50223799.5</v>
      </c>
      <c r="H30" t="s">
        <v>37</v>
      </c>
      <c r="I30" s="59">
        <v>44495</v>
      </c>
    </row>
    <row r="31" spans="1:9" x14ac:dyDescent="0.25">
      <c r="A31">
        <v>25</v>
      </c>
      <c r="B31" s="59">
        <v>43819</v>
      </c>
      <c r="C31" t="s">
        <v>39</v>
      </c>
      <c r="D31">
        <v>901250656</v>
      </c>
      <c r="E31" t="s">
        <v>36</v>
      </c>
      <c r="F31" t="s">
        <v>14</v>
      </c>
      <c r="G31" s="60">
        <v>450639744.30000001</v>
      </c>
      <c r="H31" t="s">
        <v>37</v>
      </c>
      <c r="I31" s="59">
        <v>43825</v>
      </c>
    </row>
    <row r="32" spans="1:9" x14ac:dyDescent="0.25">
      <c r="G32" s="60">
        <f>SUM(G24:G31)</f>
        <v>594578193.10000002</v>
      </c>
    </row>
    <row r="35" spans="7:7" x14ac:dyDescent="0.25">
      <c r="G35" s="60">
        <f>+G20+G32</f>
        <v>9300858586.1000004</v>
      </c>
    </row>
  </sheetData>
  <sortState ref="A3:I27">
    <sortCondition ref="E3:E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7"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VIAS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2022-06-03T18:43:58Z</cp:lastPrinted>
  <dcterms:created xsi:type="dcterms:W3CDTF">2022-06-03T18:13:13Z</dcterms:created>
  <dcterms:modified xsi:type="dcterms:W3CDTF">2024-07-25T21:50:24Z</dcterms:modified>
</cp:coreProperties>
</file>