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0D7825B-1089-467B-A663-3DD5FACB359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C11" i="11"/>
  <c r="C10" i="11"/>
  <c r="B17" i="11"/>
  <c r="B28" i="11" s="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<sst xmlns="http://schemas.openxmlformats.org/spreadsheetml/2006/main" count="199" uniqueCount="152">
  <si>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</si>
  <si>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</si>
  <si>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</si>
  <si>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</si>
  <si>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</si>
  <si>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</si>
  <si>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</si>
  <si>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</si>
  <si>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</si>
  <si>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</si>
  <si>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</si>
  <si>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</si>
  <si>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</si>
  <si>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</si>
  <si>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</si>
  <si>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</si>
  <si>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</si>
  <si>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</si>
  <si>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</si>
  <si>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</si>
  <si>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</si>
  <si>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</si>
  <si>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</si>
  <si>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</si>
  <si>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</si>
  <si>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</si>
  <si>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</si>
  <si>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</si>
  <si>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</si>
  <si>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</si>
  <si>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</si>
  <si>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</si>
  <si>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</si>
  <si>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</si>
  <si>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</si>
  <si>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</si>
  <si>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</si>
  <si>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</si>
  <si>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</si>
  <si>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</si>
  <si>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</si>
  <si>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</si>
  <si>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</si>
  <si>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</si>
  <si>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</si>
  <si>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</si>
  <si>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</si>
  <si>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</si>
  <si>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</si>
  <si>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</si>
  <si>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</si>
  <si>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</si>
  <si>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</si>
  <si>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</si>
  <si>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</si>
  <si>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</si>
  <si>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</si>
  <si>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</si>
  <si>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</si>
  <si>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</si>
  <si>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</si>
  <si>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</si>
  <si>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</si>
  <si>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</si>
  <si>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</si>
  <si>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</si>
  <si>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</si>
  <si>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</si>
  <si>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</si>
  <si>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</si>
  <si>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</si>
  <si>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</si>
  <si>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</si>
  <si>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</si>
  <si>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</si>
  <si>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</si>
  <si>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</si>
  <si>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</si>
  <si>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</si>
  <si>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</si>
  <si>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</si>
  <si>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</si>
  <si>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</si>
  <si>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</si>
  <si>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</si>
  <si>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</si>
  <si>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</si>
  <si>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</si>
  <si>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</si>
  <si>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</si>
  <si>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</si>
  <si>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</si>
  <si>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</si>
  <si>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</si>
  <si>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</si>
  <si>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</si>
  <si>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</si>
  <si>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</si>
  <si>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</si>
  <si>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</si>
  <si>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</si>
  <si>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</si>
  <si>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</si>
  <si>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</si>
  <si>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</si>
  <si>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</si>
  <si>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</si>
  <si>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</si>
  <si>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</si>
  <si>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</si>
  <si>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</si>
  <si>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</si>
  <si>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</si>
  <si>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</si>
  <si>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</si>
  <si>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</si>
  <si>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</si>
  <si>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</si>
  <si>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</si>
  <si>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</si>
  <si>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</si>
  <si>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</si>
  <si>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</si>
  <si>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</si>
  <si>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</si>
  <si>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</si>
  <si>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</si>
  <si>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</si>
  <si>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</si>
  <si>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</si>
  <si>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</si>
  <si>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</si>
  <si>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</si>
  <si>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</si>
  <si>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</si>
  <si>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</si>
  <si>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252863105001 2023 00071 00</t>
  </si>
  <si>
    <t>JUZGADO 1 LABORAL DEL CIRCUITO DE FUNZA - CUNDINAMARCA</t>
  </si>
  <si>
    <t>CARTONES AMÉRICA S.A.</t>
  </si>
  <si>
    <t>WILSON YESID CIFUENTES SALGADO, ALAN YESID CIFUENTES MALPICA (HIJO - MENOR DE EDAD - 12 de julio de 2009 ) y HELEN SOFIA CIFUENTES DELGADO (HIJA - MENOR DE EDAD -11 de septiembre de 2014)</t>
  </si>
  <si>
    <t>WILSON YESID CIFUENTES SALGADO</t>
  </si>
  <si>
    <t>11 DE ABRIL DEL 2020</t>
  </si>
  <si>
    <t>R.C. PATRONAL</t>
  </si>
  <si>
    <t>SEGÚN LOS HECHOS DE LA DEMANDA, EL SEÑOR WILSON TIENE UNA RELACIÓN DE CONVIVENCIA HACE MÁS DE 19 AÑOS CON JOHANNA MARITZA MALPICA MOLINA Y PRODUCTO DE TAL RELACIÓN NACIERON SUS HIJOS ALAN YESID CIFUENTES Y HELEN SOFIA CIFUENTES. QUE EL 16/01/2018 CELEBRÓ CONTRATO DE TRABAJO A TÉRMINO INDEFINIDO CON CARTONES AMÉRICA S.A.  CON UN SALARIO DE $1,335,600 Y CUMPLIENDO CON LA JORNADA LABORAL MÁXIMA LEGAL DESEMPEÑANDO FUNCIONES COMO OPERARIO DE APILADOR  Y SU ÚLTIMO CARGO FUE DE OPERARIO DE CONSOLA. QUE EL ACTOR FUE AFILIADO POR EL EMPLEADOR A LA ARL SEGUROS BOLIVAR, AL MOMENTO DE INGRESAR A LABORAR NO RECIBIÓ CAPACITACIÓN SOBRE LA OPERACIÓN DE LA MAQUINA APILADORA, NO RECIBIÓ EL MANUAL DE LA MISMA, NO RECIBIÓ INDUCCIÓN NI REINDUCCIÓN DEL PUESTO DE TRABAJO NI DEL SSST. QUE LA MÁQUINA APILADORA NO CONTABA CON GUARDA DE SEGURIDAD, NO SE ENCONTRABA EN CONDICIONES DE MANTENIMIENTO ADECUADO NI SE ENCONTRABA EN CONDICIONES ÓPTIMAS DE OPERABILIDAD Y QUE LA EMPRESA NO SUMINISTRÓ GUANTES DE PROTECCIÓN ESPECIAL PARA CORTE. QUE EL 11 DE ABRIL DEL 2020 SUFRIÓ UN ACCIDENTE LABORAL MIENTRAS DESEMPEÑABA SU FUNCIÓN DE OPERARIO DE APILADOR QUE FUE DENOMINADO "CORTE-AMPUTACIÓN DE LAS FALANGES DISTALES 2 Y 3 EN LA MANO IZQUIERDA", PUES LA BANDA APILADORA SE CORRIÓ PARA UN LADO, SE SUSPENDIÓ TEMPORALMENTE LA OPERABILIDAD DE LA MISMA Y DEBIDO A INSTRUCCIÓN, DEBIÓ AJUSTAR EL SENSOR, SUBIENDOSE EN UNA VIGA METALICA PARA ALCANZAR EL GATO TENIENDO COMO RESULTADO LA PÉRDIDA DEL EQUILIBRIO Y AL AL COGERSE DE LADO, EL PIÑÓN ATRADÓ LOS DEDOS Y CAUSÓ LO ACAECIDO. QUE PARA LA FECHA DEL ACCIDENTE LA EMPRESA NO CONTABA CON PERSONAL SE SSST. QUE FUE UN COMPAÑERO DE TRABAJO QUE AYUDÓ EN EL ACCIDENTE Y CUBRIÓ LA MANO CON UN TRAPO Y CINTA Y QUE EL ACTOR DESCONOCÍA EL PROCEDIMIENTO DE MANEJO ANTE ACCIDENTES DE TRABAJO POR NO ESTAR CAPACITADO. QUE DIERON AVISO A LOS BOMBEROS Y EL DEMANDANTE FUE TRASLADADO EN UN UBER HASTA LA CLINICA EN LA CUAL DIAGNOSTICARON "TRAUMA SEVERO DE LA MANO IZQUIERDA POR ATRAPAMIENTO CON EL MOTOR DE LA MÁQUINA APILADORA AL NIVEL DE SEGUNDO, TERCER Y CUARTO DEDO DE MANO IZQUIERDA", LO INTERVINIERON QUIRURGICAMENTE Y POR LA GRAVEDAD DE LAS LESIONES, RECIBIÓ INTERVENCIÓN QUIRURGICA EL 26 DE JUNIO DEL 2020. QUE EL 13 DE ABRIL DEL 2020 LA ARL EXPIDIÓ REPORTE Y REGISTRÓ EL ACCIDENTE COMO "PROPIOS DEL TRABAJO", EL 23 DE JULIO DEL 2020 SE EMITIERON RESTRICCIONES POR PARTE DEL MEDICO OCUPACIONAL DE LA ARL, SIN EMBARGO, LA EMPRESA NO ADECUÓ EL PUESTO DE TRABAJO Y LAS FUNCIONES ASIGNADAS. QUE EL 17 DE NOVIEMBRE DEL 2020 LA ARL EMITIÓ DICTAMEN DE PCL CON UN 7,70% DE PCL Y POR HABERSE PRESENTADO INCONFORMIDAD POR EL ACTOR, EL 17 DE NOVIEMBRE DEL 2021 LA JRCI DETERMINÓ UNA PCL DEL 13,80% DE ORIGEN LABORAL CON FECHA DE ESTRUCTURACIÓN 22/10/2020, DICTAMEN ESTE QUE FUE CONFIRMADO POR LA JNCI. QUE EL 18 DE ABRIL DEL 2022 EL ACTOR ACUDIÓ A URGENCIAS POR DOLOR EN LA REGIÓN LUMBROSACA Y RECIBIÓ INCAPACIDAD LABORAL DEL 2 DÍAS, SITUCIÓN QUE FUE DE CONOCIMIENTO DEL EMPLEADOR. EL 4 DE MAYO DEL 2022 LE FUERON ORDENADOS EXAMENES DE RESONANCIA DE COLUMNA, ENTRE OTROSE INTERCONSULTA CON MEDICINA FÍSICA, REHABILITACIÓN Y CONSULTA POR NEUROCIRUGÍA. QUE A PESAR DE CONOCER LA EMPRESA  LA SITUACIÓN DE SALUD DEL ACTOR, DIO POR TERMINADA LA RELACIÓN LABORAL Y EL 19 DE MAYO DEL 2022 SE PRACTICÓ EXAMEN OCUPACIONAL DE RETIRO EN EL QUE SE REPORTÓ "ANTECEDENTES OCUPACIONALES POR ACCIDENTE DE TRABAJO.ATRAPAMIENTO DE MIEMBROS POR RODILLOS (...) “ ESTADO ACTUAL: LUMBAGO PERSISTENTE DE INTENSIDAD 7/10 VARIABLE EN TTO ANALGESICO ORAL PENDIENTE -ASIGNACIÓN DE FISIOTERAPIA Y PARACLÍNICOS SOLICITADOS POR EPS". EL 31 DE MAYO EFECTUÓ DERECHO DE PETICIÓN DE DOCUMENTOS AL EMPLEADOR, EL 01 DE JUNIO DEL 2022 SOLICITÓ COPIA DE LA AUTORIZACIÓN DE DESPIDO ANTE EL MINTRABAJO, COPIA DE LOS DOCUMENTOS DEL ACCIDENTE DE TRABAJO ANTE LA ARL, COPIA DEL DICTAMEN ANTE LA JNCI. EL 2 DE JUNIO DEL 2022 SOLICITÓ A CLINICA COLSANITAS SU HC, EL 22 DE AGOSTO DEL 2022 SOLICITÓ AL MINTRABAJO COPIA DEL PACTO COLECTIVO SUSCRITO. EXPONE QUE ERA BENEFICIARIO DEL PACTO COLECTIVO 2017-2018, 2019-2020,2020-2022, RECIBIÍA PAGO DE PRESTACIONES EXTRALEGALES ESTABLECIDAS EN DICHO PACTO. PRESENTÓ ACCIÓN DE TUTELA CONTRA CARTONES AMERICA SA PRETENDIENDO LA PROTECCIÓN DE SUS DERECHOS A LA ESTABILIDAD LABORAL REFORZADA, A LA VIDA EN CONDICIONES DIGNAS, A LA SALUD, A LA SEGURIDAD SOCIAL EN CONEXIDAD CON EL DERECHO AL TRABAJO Y MEDIANTE FALLO DEL 4 DE NOVIEMBRE DEL 2022 FUE NEGADO EL AMPARO, MISMO QUE FUE CONFRIMADO POR HABERSE PRESENTADO IMPUGNACIÓN.</t>
  </si>
  <si>
    <t>CARTONES AMÉRICA S.A. y</t>
  </si>
  <si>
    <t xml:space="preserve"> RC PATRONAL </t>
  </si>
  <si>
    <t>10% sobre el valor de la pérdida mínimo, USD$1.000 por evento, entendiéndose
por evento la pérdida o serie de pérdidas que provengan de una misma causa o
evento</t>
  </si>
  <si>
    <t>31/07/2019- 31/07/2020</t>
  </si>
  <si>
    <t>SINIESTRO 135627824 LEGIS APJ32188</t>
  </si>
  <si>
    <t>La contingencia se califica como EVENTUAL toda vez que, si bien el contrato de seguro No. 022508904 presta cobertura material y temporal, dependerá del debate probatorio confirmar o desvirtuar la responsabilidad del asegurado sobre la existencia de una culpa patronal imputable a CAME en su calidad de empleador del demandante de cara al accidente de trabajo sufrido por este el 11/04/2020.
Lo primero que debe tomarse en consideración es que el seguro de responsabilidad civil extracontractual materializado mediante la póliza No. 022508904 cuyo tomador y asegurado es CARTONES AMERICA S A CAME y cuyos beneficiarios son los terceros afectados, presta cobertura temporal en razón a que se pactó como modalidad ocurrencia, con una vigencia desde el 31/07/2019 hasta el 30/07/2020 y el accidente ocurrió el 11/04/2020 es decir dentro de la vigencia de la póliza. 
Frente a la cobertura material, debemos tener en cuenta que: 1. Frente a la indemnización del Art 216 del CST, se precisa que sí se otorga el amparo de RC PATRONAL y en atención a que el causante era trabajador directo de la empresa CAME, dicho amparo se podría afectar si se llega a probar la responsabilidad del asegurado en el accidente acaecido el 11/04/2020, sin embargo, se precisa que en el caso de marras se vislumbra que (i) -conforme al FURAT- el trabajador NO fue contratado para ejecutar labores de mantenimiento o arreglo de máquinas sino que fue contratado para operar la maquinaria, garantizar correcto almacenamiento de mercadería, materias primas, insumos, entre otros (ii) El accidente se originó porque el actor decidió subirse a una baranda para organizar una banda que se encontraba torcida (iii) El trabajador debió haber informado al área de mantenimiento para que ejecutaran la labor pertinente en la maquina con la que laboraba (iv) El mismo no debió haberse subido al soporte de restricción, el cual sirve para evitar el ingreso de personal al contacto con las partes móviles de tal equipo y (v) la empresa entregó los EPP y realizó algunas capacitaciones y entrenamientos; no obstante lo anterior, dependerá del debate probatorio establecer si al actor se le impartió la orden de ejecutar la acción que ocasionó el accidente y si para la fecha de los hechos, los EPP, capacitaciones y demás habían sido entregadas y ejecutadas en debida forma; 2. En cuanto a las pretensiones por estabilidad laboral reforzada, reintegro, reconocimiento y pago de acreencias e indemnización laborales, se precisa que la Póliza de RCE No. 022508904 NO cubre dichos rubros, pues conforme al condicionado general y particular, los mismos NO se pactaron como amparos a favor de la empresa demandada.
Por lo tanto, frente a la responsabilidad de la empresa CAME, debe decirse que existen elementos de prueba que deberán ser valorados por el juez a fin de determinar si, (i) dentro del presente proceso se dan los presupuestos para ordenar la indemnización de que trata el Art 216 del CSTySS por culpa imputable al empleador por el accidente acaecido por el causante el 11/04/2020; (ii) si como consecuencia de lo anterior, se debe reconocer y pagar los perjuicios causados y (iii) Si opera alguna exclusión de la póliza. Lo anterior, como quiera que Si bien de la prueba documental se logra acreditar que no es posible imputarle una responsabilidad a CAME, lo cierto es que, bajo el principio de la realidad sobre las formas, las resultas de este tipo de procesos, en razón a su naturaleza, dependen de la práctica de pruebas; interrogatorios, prueba testimonial, entre otros.
Finalmente, precisa nuevamente que la póliza solo se afectaría por el amparo de RC PATRONAL en caso de acreditarse la responsabilidad del empleador pero que NO presta cobertura material frente al pago de acreencias laborales dejadas de percibir si se llega a declarar un despido ilegal. 
Lo esgrimido sin perjuicio del carácter contingente del proceso.</t>
  </si>
  <si>
    <t xml:space="preserve">Para la tasación de los perjuicios morales se tuvo en consideración que en la actualidad, la Corte Suprema de Justicia no ha establecido una cuantificación exacta de los perjuicios morales que vaya sujeta a la calificación de Pérdida de Capacidad Laboral,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obtenido dictamen de PCL de las siguientes maneras:
Victima con PCL del 26.05% un total del 25 SMLMV
Victima con PCL del 26.84% un total del 40 SMLMV.
Victima con PCL del 32.52% un monto total de $70Millones al 2023 (Aprox 66 SMLMV)
Así, teniendo en cuenta que el actor posee una PCL del 13.80%, sería viable determinar unos daños morales con 20SMLMV para el actor y para los demás familiares, en este caso los hijos, generalmente es el mismo monto. Para la tasación de los perjuicios por daño a la salud (perjuicios fisiológicos), la CSJ ha considerado que el daño a la salud comprende toda la órbita psicofísica del sujeto.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Corporación.(SL440/2021)
Sobre este tema, por ejemplo mediante sentencia SL1713-2023 se condenó al pago de 100 SMLMV ante la gravedad de la afectación corporal sufrida por el trabajador (superior al 50%), no obstante, en el caso concreto el actor tiene una PCL del 13.80%, motivo por el cual, se considera viable un máximo de 60SMLMV.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Se pone de presente que el total de la liquidación objetiva de las pretensiones arroja un valor de $ 261.908.320, debiendo precisar que el límite asegurado por evento en la Póliza para RC Patronal es de $3.000.000 USD, es decir que el total de la liquidación es inferior al valor asegurado, por ende, tomaremos como total de liquidación objetiva el valor calculado </t>
  </si>
  <si>
    <t>FRENTE A LA CONTESTACIÓN DE LA DEMANDA:
1.	EXCEPCIONES FORMULADAS POR QUIEN EFECTUÓ EL LLAMAMIENTO EN GARANTÍA A MI REPRESENTADA
2.	INEXISTENCIA DE LOS ELEMENTOS QUE CONSTITUYEN UNA CULPA PATRONAL CONFORME EL ARTÍCULO 216 DEL C.S.T.
3.	HECHO EXCLUSIVO DE LA VICTIMA COMO EXIMENTE DE LA CULPA PATRONAL.
4.	CONFESIÓN POR PARTE DEL DEMANDANTE RESPECTO DE QUE DENTRO DE SUS FUNCIONES ASIGNADAS NO SE ENCONTRABA LA DE EFECTUAR MANTENIMIENTO NI ARREGLO SOBRE LAS MÁQUINAS.
5.	AUSENCIA DE ELEMENTOS DE PRUEBA QUE ACREDITEN LA CAUSACIÓN DE LOS PERJUICIOS Y LA EXCESIVA ESTIMACIÓN DE ESTOS.
6.	NO TODO HECHO IMPREVISTO COMPORTA CULPA DEL EMPLEADOR.
7.	PRESCRIPCIÓN LABORAL
8.	COBRO DE LO NO DEBIDO y ENRIQUECIMIENTO SIN CAUSA
9.	BUENA FE Y CUMPLIMIENTO DE LA NORMATIVIDAD
10.	GENÉRICA O INNOMINADA
FRENTE A LA CONTESTACIÓN DEL LLAMAMIENTO EN GARANTÍA:
1.	FALTA DE COBERTURA MATERIAL DE LA PÓLIZA DE RCE No. 022508904 POR CONCEPTOS DISIMILES A LOS CONTENIDOS EN LA CARATULA, TALES COMO: SALARIOS, PRESTACIONES SOCIALES, APORTES AL SISTEMA INTEGRAL DE SEGURIDAD SOCIAL, INDEMNIZACIÓN DEL ARTÍCULO 26 DE LA LEY 316, ENTRE OTROS.
2.	INEXISTENCIA DE OBLIGACIÓN A CARGO DE ALLIANZ SEGUROS S.A. POR CUANTO EN LA PÓLIZA DE RCE NO. 022508904 EXCLUYE EXPRESAMENTE LOS ACCIDENTES DE TRABAJO QUE HAYAN SIDO PROVOCADOS DELIBERADAMENTE O POR CULPA GRAVE DEL EMPLEADO.
3.	EN CASO DE QUE SE LLEGUE A DETERMINAR QUE EL EMPLEADOR INCUMPLIÓ CON SUS OBLIGACIONES LEGALES, SE CONFIGURARÍA UNA EXCLUSIÓN EXPRESAMENTE PACTADA EN LA PÓLIZA DE RCE NO. 022508904. 
4.	INEXISTENCIA DE RESPONSABILIDAD U OBLIGACIÓN INDEMNIZATORIA A CARGO DE ALLIANZ SEGUROS S.A. POR CUANTO NO SE REALIZÓ EL RIESGO ASEGURADO.
5.	INEXISTENCIA DE RESPONSABILIDAD U OBLIGACIÓN INDEMNIZATORIA A CARGO DE ALLIANZ SEGUROS S.A. DADO EL INCUMPLIMIENTO DE LAS CARGAS CONSIGNADAS EN EL ARTÍCULO 1077 DEL CÓDIGO DE COMERCIO
6.	EL CONTRATO DE SEGURO ES DE CARÁCTER INDEMNIZATORIO, POR LO TANTO, NO PUEDE AFECTARSE POR CONCEPTOS NO JUSTIFICADOS.
7.	PRESCRIPCIÓN DE LAS ACCIONES DEL SEGURO
8.	EN CUALQUIER CASO, DE NINGUNA FORMA SE PODRÁ EXCEDER EL LÍMITE DEL VALOR ASEGURADO.
9.	EN LA PÓLIZA DE RCE No. 022508904 SE EXCLUYE EXPRESAMENTE CUALQUIER INDEMNIZACIÓN DE DAÑO O PERJUICIO CAUSADO DIRECTA O INDIRECTAMENTE COMO CONSEUCNAI DE ENFERMEDAD PROFESIONAL, ENDÉMICA O EPIDÉMICA.
10.	TERMINACIÓN AUTOMÁTICA DEL SEGURO NO. 022508904 COMO CONSECUENCIA DEL EVENTUAL INCUMPLIMIENTO DEL ASEGURADO DE LAS GARANTÍAS ESTIPULADA EN LAS CONDICIONES GENERALES DE LA PÓLIZA EMITIDA POR ALLIANZ SEGUROS S.A.
11.	OBLIGATORIEDAD DE APLICACIÓN DEL DEDUCIBLE ESTIPULADO EN LA PÓLIZA POR LA QUE FUE VINCULADA ALLIANZ SEGUROS S.A.
12.	SUBROGACIÓN
13.	COBRO DE LO NO DEBIDO Y ENRIQUECIMIENTO SIN JUSTA CAUSA
14.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</si>
</sst>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krodriguez\Downloads\INFORME%20INICIAL%20GENERALES%202023%20-%20WILSON%20YESID%20CIFUENTES.xlsx" TargetMode="External"/><Relationship Id="rId1" Type="http://schemas.openxmlformats.org/officeDocument/2006/relationships/externalLinkPath" Target="INFORME%20INICIAL%20GENERALES%202023%20-%20WILSON%20YESID%20CIFU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17">
          <cell r="C17">
            <v>181017230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Normal="100" workbookViewId="0">
      <selection activeCell="B19" sqref="B19:C1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42" t="s">
        <v>138</v>
      </c>
      <c r="C4" s="43"/>
    </row>
    <row r="5" spans="1:3" ht="14.45" customHeight="1" x14ac:dyDescent="0.25">
      <c r="A5" s="5" t="s">
        <v>4</v>
      </c>
      <c r="B5" s="42" t="s">
        <v>139</v>
      </c>
      <c r="C5" s="43"/>
    </row>
    <row r="6" spans="1:3" x14ac:dyDescent="0.25">
      <c r="A6" s="5" t="s">
        <v>5</v>
      </c>
      <c r="B6" s="39" t="s">
        <v>6</v>
      </c>
      <c r="C6" s="39"/>
    </row>
    <row r="7" spans="1:3" x14ac:dyDescent="0.25">
      <c r="A7" s="5" t="s">
        <v>7</v>
      </c>
      <c r="B7" s="39" t="s">
        <v>140</v>
      </c>
      <c r="C7" s="39"/>
    </row>
    <row r="8" spans="1:3" x14ac:dyDescent="0.25">
      <c r="A8" s="5" t="s">
        <v>8</v>
      </c>
      <c r="B8" s="35" t="s">
        <v>141</v>
      </c>
      <c r="C8" s="35"/>
    </row>
    <row r="9" spans="1:3" x14ac:dyDescent="0.25">
      <c r="A9" s="5" t="s">
        <v>9</v>
      </c>
      <c r="B9" s="35"/>
      <c r="C9" s="35"/>
    </row>
    <row r="10" spans="1:3" x14ac:dyDescent="0.25">
      <c r="A10" s="5" t="s">
        <v>10</v>
      </c>
      <c r="B10" s="35"/>
      <c r="C10" s="35"/>
    </row>
    <row r="11" spans="1:3" ht="23.25" customHeight="1" x14ac:dyDescent="0.25">
      <c r="A11" s="5" t="s">
        <v>11</v>
      </c>
      <c r="B11" s="36" t="s">
        <v>142</v>
      </c>
      <c r="C11" s="37"/>
    </row>
    <row r="12" spans="1:3" x14ac:dyDescent="0.25">
      <c r="A12" s="45" t="s">
        <v>12</v>
      </c>
      <c r="B12" s="35" t="s">
        <v>143</v>
      </c>
      <c r="C12" s="39"/>
    </row>
    <row r="13" spans="1:3" ht="30" customHeight="1" x14ac:dyDescent="0.25">
      <c r="A13" s="45"/>
      <c r="B13" s="39"/>
      <c r="C13" s="39"/>
    </row>
    <row r="14" spans="1:3" ht="73.5" customHeight="1" x14ac:dyDescent="0.25">
      <c r="A14" s="45"/>
      <c r="B14" s="39"/>
      <c r="C14" s="39"/>
    </row>
    <row r="15" spans="1:3" ht="30" x14ac:dyDescent="0.25">
      <c r="A15" s="5" t="s">
        <v>13</v>
      </c>
      <c r="B15" s="48">
        <f>SUM(C17,C18,C20,C21,C23)</f>
        <v>623017230</v>
      </c>
      <c r="C15" s="49"/>
    </row>
    <row r="16" spans="1:3" ht="33.75" customHeight="1" x14ac:dyDescent="0.25">
      <c r="A16" s="50" t="s">
        <v>14</v>
      </c>
      <c r="B16" s="51" t="s">
        <v>15</v>
      </c>
      <c r="C16" s="51"/>
    </row>
    <row r="17" spans="1:3" ht="33.75" customHeight="1" x14ac:dyDescent="0.25">
      <c r="A17" s="50"/>
      <c r="B17" s="11" t="s">
        <v>16</v>
      </c>
      <c r="C17" s="6">
        <v>181017230</v>
      </c>
    </row>
    <row r="18" spans="1:3" ht="33.75" customHeight="1" x14ac:dyDescent="0.25">
      <c r="A18" s="50"/>
      <c r="B18" s="11" t="s">
        <v>17</v>
      </c>
      <c r="C18" s="6"/>
    </row>
    <row r="19" spans="1:3" x14ac:dyDescent="0.25">
      <c r="A19" s="50"/>
      <c r="B19" s="52" t="s">
        <v>18</v>
      </c>
      <c r="C19" s="53"/>
    </row>
    <row r="20" spans="1:3" x14ac:dyDescent="0.25">
      <c r="A20" s="50"/>
      <c r="B20" s="11"/>
      <c r="C20" s="6">
        <v>442000000</v>
      </c>
    </row>
    <row r="21" spans="1:3" x14ac:dyDescent="0.25">
      <c r="A21" s="50"/>
      <c r="B21" s="11"/>
      <c r="C21" s="6"/>
    </row>
    <row r="22" spans="1:3" x14ac:dyDescent="0.25">
      <c r="A22" s="50"/>
      <c r="B22" s="52" t="s">
        <v>19</v>
      </c>
      <c r="C22" s="53"/>
    </row>
    <row r="23" spans="1:3" x14ac:dyDescent="0.25">
      <c r="A23" s="50"/>
      <c r="B23" s="11"/>
      <c r="C23" s="16"/>
    </row>
    <row r="24" spans="1:3" x14ac:dyDescent="0.25">
      <c r="A24" s="5" t="s">
        <v>20</v>
      </c>
      <c r="B24" s="39" t="s">
        <v>144</v>
      </c>
      <c r="C24" s="39"/>
    </row>
    <row r="25" spans="1:3" x14ac:dyDescent="0.25">
      <c r="A25" s="5" t="s">
        <v>21</v>
      </c>
      <c r="B25" s="39">
        <v>8600267594</v>
      </c>
      <c r="C25" s="39"/>
    </row>
    <row r="26" spans="1:3" x14ac:dyDescent="0.25">
      <c r="A26" s="5" t="s">
        <v>22</v>
      </c>
      <c r="B26" s="39">
        <v>22508904</v>
      </c>
      <c r="C26" s="39"/>
    </row>
    <row r="27" spans="1:3" x14ac:dyDescent="0.25">
      <c r="A27" s="5" t="s">
        <v>23</v>
      </c>
      <c r="B27" s="87">
        <v>45190</v>
      </c>
      <c r="C27" s="88"/>
    </row>
    <row r="28" spans="1:3" x14ac:dyDescent="0.25">
      <c r="A28" s="5" t="s">
        <v>24</v>
      </c>
      <c r="B28" s="44">
        <v>45303</v>
      </c>
      <c r="C28" s="44"/>
    </row>
    <row r="29" spans="1:3" x14ac:dyDescent="0.25">
      <c r="A29" s="5" t="s">
        <v>25</v>
      </c>
      <c r="B29" s="44">
        <v>45321</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26</v>
      </c>
      <c r="B1" s="54"/>
      <c r="C1" s="54"/>
    </row>
    <row r="2" spans="1:3" x14ac:dyDescent="0.25">
      <c r="A2" s="13" t="s">
        <v>27</v>
      </c>
      <c r="B2" s="46" t="s">
        <v>148</v>
      </c>
      <c r="C2" s="47"/>
    </row>
    <row r="3" spans="1:3" x14ac:dyDescent="0.25">
      <c r="A3" s="5" t="s">
        <v>1</v>
      </c>
      <c r="B3" s="39" t="str">
        <f>'GENERALES NOTA 322'!B2:C2</f>
        <v>252863105001 2023 00071 00</v>
      </c>
      <c r="C3" s="39"/>
    </row>
    <row r="4" spans="1:3" x14ac:dyDescent="0.25">
      <c r="A4" s="5" t="s">
        <v>2</v>
      </c>
      <c r="B4" s="39" t="str">
        <f>'GENERALES NOTA 322'!B3:C3</f>
        <v>JUZGADO 1 LABORAL DEL CIRCUITO DE FUNZA - CUNDINAMARCA</v>
      </c>
      <c r="C4" s="39"/>
    </row>
    <row r="5" spans="1:3" x14ac:dyDescent="0.25">
      <c r="A5" s="5" t="s">
        <v>3</v>
      </c>
      <c r="B5" s="39" t="str">
        <f>'GENERALES NOTA 322'!B4:C4</f>
        <v>CARTONES AMÉRICA S.A.</v>
      </c>
      <c r="C5" s="39"/>
    </row>
    <row r="6" spans="1:3" x14ac:dyDescent="0.25">
      <c r="A6" s="5" t="s">
        <v>4</v>
      </c>
      <c r="B6" s="39" t="str">
        <f>'GENERALES NOTA 322'!B5:C5</f>
        <v>WILSON YESID CIFUENTES SALGADO, ALAN YESID CIFUENTES MALPICA (HIJO - MENOR DE EDAD - 12 de julio de 2009 ) y HELEN SOFIA CIFUENTES DELGADO (HIJA - MENOR DE EDAD -11 de septiembre de 2014)</v>
      </c>
      <c r="C6" s="39"/>
    </row>
    <row r="7" spans="1:3" x14ac:dyDescent="0.25">
      <c r="A7" s="5" t="s">
        <v>5</v>
      </c>
      <c r="B7" s="39" t="str">
        <f>'GENERALES NOTA 322'!B6:C6</f>
        <v>LLAMADA EN GARANTIA</v>
      </c>
      <c r="C7" s="39"/>
    </row>
    <row r="8" spans="1:3" x14ac:dyDescent="0.25">
      <c r="A8" s="13" t="s">
        <v>28</v>
      </c>
      <c r="B8" s="39">
        <v>22508904</v>
      </c>
      <c r="C8" s="39"/>
    </row>
    <row r="9" spans="1:3" x14ac:dyDescent="0.25">
      <c r="A9" s="13" t="s">
        <v>11</v>
      </c>
      <c r="B9" s="39" t="s">
        <v>145</v>
      </c>
      <c r="C9" s="39"/>
    </row>
    <row r="10" spans="1:3" x14ac:dyDescent="0.25">
      <c r="A10" s="13" t="s">
        <v>29</v>
      </c>
      <c r="B10" s="89">
        <v>20563740000</v>
      </c>
      <c r="C10" s="90"/>
    </row>
    <row r="11" spans="1:3" x14ac:dyDescent="0.25">
      <c r="A11" s="13" t="s">
        <v>30</v>
      </c>
      <c r="B11" s="60" t="s">
        <v>146</v>
      </c>
      <c r="C11" s="88"/>
    </row>
    <row r="12" spans="1:3" x14ac:dyDescent="0.25">
      <c r="A12" s="13" t="s">
        <v>31</v>
      </c>
      <c r="B12" s="42" t="s">
        <v>103</v>
      </c>
      <c r="C12" s="43"/>
    </row>
    <row r="13" spans="1:3" x14ac:dyDescent="0.25">
      <c r="A13" s="13" t="s">
        <v>32</v>
      </c>
      <c r="B13" s="39" t="s">
        <v>147</v>
      </c>
      <c r="C13" s="39"/>
    </row>
    <row r="14" spans="1:3" x14ac:dyDescent="0.25">
      <c r="A14" s="13" t="s">
        <v>33</v>
      </c>
      <c r="B14" s="39" t="s">
        <v>100</v>
      </c>
      <c r="C14" s="39"/>
    </row>
    <row r="15" spans="1:3" x14ac:dyDescent="0.25">
      <c r="A15" s="13" t="s">
        <v>34</v>
      </c>
      <c r="B15" s="39" t="s">
        <v>100</v>
      </c>
      <c r="C15" s="39"/>
    </row>
    <row r="16" spans="1:3" x14ac:dyDescent="0.25">
      <c r="A16" s="55" t="s">
        <v>35</v>
      </c>
      <c r="B16" s="39"/>
      <c r="C16" s="39"/>
    </row>
    <row r="17" spans="1:3" x14ac:dyDescent="0.25">
      <c r="A17" s="56"/>
      <c r="B17" s="9" t="s">
        <v>36</v>
      </c>
      <c r="C17" s="10" t="s">
        <v>37</v>
      </c>
    </row>
    <row r="18" spans="1:3" x14ac:dyDescent="0.25">
      <c r="A18" s="56"/>
      <c r="B18" s="11"/>
      <c r="C18" s="11"/>
    </row>
    <row r="19" spans="1:3" x14ac:dyDescent="0.25">
      <c r="A19" s="56"/>
      <c r="B19" s="11"/>
      <c r="C19" s="11"/>
    </row>
    <row r="20" spans="1:3" x14ac:dyDescent="0.25">
      <c r="A20" s="56"/>
      <c r="B20" s="11"/>
      <c r="C20" s="11"/>
    </row>
    <row r="21" spans="1:3" x14ac:dyDescent="0.25">
      <c r="A21" s="13" t="s">
        <v>38</v>
      </c>
      <c r="B21" s="39" t="s">
        <v>100</v>
      </c>
      <c r="C21" s="39"/>
    </row>
    <row r="22" spans="1:3" x14ac:dyDescent="0.25">
      <c r="A22" s="13" t="s">
        <v>39</v>
      </c>
      <c r="B22" s="42" t="s">
        <v>105</v>
      </c>
      <c r="C22" s="43"/>
    </row>
    <row r="23" spans="1:3" x14ac:dyDescent="0.25">
      <c r="A23" s="13" t="s">
        <v>40</v>
      </c>
      <c r="B23" s="39" t="s">
        <v>134</v>
      </c>
      <c r="C23" s="39"/>
    </row>
    <row r="24" spans="1:3" x14ac:dyDescent="0.25">
      <c r="A24" s="13" t="s">
        <v>41</v>
      </c>
      <c r="B24" s="39"/>
      <c r="C24" s="39"/>
    </row>
    <row r="25" spans="1:3" x14ac:dyDescent="0.25">
      <c r="A25" s="13" t="s">
        <v>42</v>
      </c>
      <c r="B25" s="39"/>
      <c r="C25" s="39"/>
    </row>
    <row r="26" spans="1:3" x14ac:dyDescent="0.25">
      <c r="A26" s="12" t="s">
        <v>43</v>
      </c>
      <c r="B26" s="39" t="s">
        <v>99</v>
      </c>
      <c r="C26" s="39"/>
    </row>
    <row r="27" spans="1:3" x14ac:dyDescent="0.25">
      <c r="A27" s="57" t="s">
        <v>44</v>
      </c>
      <c r="B27" s="57"/>
      <c r="C27" s="57"/>
    </row>
    <row r="28" spans="1:3" ht="14.45" customHeight="1" x14ac:dyDescent="0.25">
      <c r="A28" s="58" t="s">
        <v>45</v>
      </c>
      <c r="B28" s="59"/>
      <c r="C28" s="31"/>
    </row>
    <row r="29" spans="1:3" ht="14.45" customHeight="1" x14ac:dyDescent="0.25">
      <c r="A29" s="60" t="s">
        <v>46</v>
      </c>
      <c r="B29" s="61"/>
      <c r="C29" s="31"/>
    </row>
    <row r="30" spans="1:3" ht="14.45" customHeight="1" x14ac:dyDescent="0.25">
      <c r="A30" s="60" t="s">
        <v>47</v>
      </c>
      <c r="B30" s="61"/>
      <c r="C30" s="32"/>
    </row>
    <row r="31" spans="1:3" ht="14.45" customHeight="1" x14ac:dyDescent="0.25">
      <c r="A31" s="60" t="s">
        <v>48</v>
      </c>
      <c r="B31" s="61"/>
      <c r="C31" s="31"/>
    </row>
    <row r="32" spans="1:3" x14ac:dyDescent="0.25">
      <c r="A32" s="60" t="s">
        <v>49</v>
      </c>
      <c r="B32" s="61"/>
      <c r="C32" s="31"/>
    </row>
    <row r="33" spans="1:3" ht="14.45" customHeight="1" x14ac:dyDescent="0.25">
      <c r="A33" s="60" t="s">
        <v>50</v>
      </c>
      <c r="B33" s="61"/>
      <c r="C33" s="31"/>
    </row>
    <row r="34" spans="1:3" ht="14.45" customHeight="1" x14ac:dyDescent="0.25">
      <c r="A34" s="60" t="s">
        <v>51</v>
      </c>
      <c r="B34" s="61"/>
      <c r="C34" s="33"/>
    </row>
    <row r="35" spans="1:3" x14ac:dyDescent="0.25">
      <c r="A35" s="58" t="s">
        <v>52</v>
      </c>
      <c r="B35" s="59"/>
      <c r="C35" s="34"/>
    </row>
    <row r="36" spans="1:3" x14ac:dyDescent="0.25">
      <c r="A36" s="63" t="s">
        <v>53</v>
      </c>
      <c r="B36" s="63"/>
      <c r="C36" s="63"/>
    </row>
    <row r="37" spans="1:3" x14ac:dyDescent="0.25">
      <c r="A37" s="62" t="s">
        <v>54</v>
      </c>
      <c r="B37" s="62"/>
      <c r="C37" s="11"/>
    </row>
    <row r="38" spans="1:3" x14ac:dyDescent="0.25">
      <c r="A38" s="62" t="s">
        <v>55</v>
      </c>
      <c r="B38" s="62"/>
      <c r="C38" s="11"/>
    </row>
    <row r="39" spans="1:3" x14ac:dyDescent="0.25">
      <c r="A39" s="62" t="s">
        <v>56</v>
      </c>
      <c r="B39" s="62"/>
      <c r="C39" s="11"/>
    </row>
    <row r="40" spans="1:3" x14ac:dyDescent="0.25">
      <c r="A40" s="62" t="s">
        <v>57</v>
      </c>
      <c r="B40" s="62"/>
      <c r="C40" s="11"/>
    </row>
    <row r="41" spans="1:3" x14ac:dyDescent="0.25">
      <c r="A41" s="62" t="s">
        <v>58</v>
      </c>
      <c r="B41" s="62"/>
      <c r="C41" s="11"/>
    </row>
    <row r="42" spans="1:3" x14ac:dyDescent="0.25">
      <c r="A42" s="62" t="s">
        <v>59</v>
      </c>
      <c r="B42" s="62"/>
      <c r="C42" s="11"/>
    </row>
    <row r="43" spans="1:3" x14ac:dyDescent="0.25">
      <c r="A43" s="62" t="s">
        <v>60</v>
      </c>
      <c r="B43" s="62"/>
      <c r="C43" s="11"/>
    </row>
    <row r="44" spans="1:3" x14ac:dyDescent="0.25">
      <c r="A44" s="62" t="s">
        <v>61</v>
      </c>
      <c r="B44" s="62"/>
      <c r="C44" s="11"/>
    </row>
    <row r="45" spans="1:3" x14ac:dyDescent="0.25">
      <c r="A45" s="62" t="s">
        <v>62</v>
      </c>
      <c r="B45" s="62"/>
      <c r="C45" s="11"/>
    </row>
    <row r="46" spans="1:3" x14ac:dyDescent="0.25">
      <c r="A46" s="62" t="s">
        <v>63</v>
      </c>
      <c r="B46" s="62"/>
      <c r="C46" s="11"/>
    </row>
    <row r="47" spans="1:3" x14ac:dyDescent="0.25">
      <c r="A47" s="62" t="s">
        <v>64</v>
      </c>
      <c r="B47" s="62"/>
      <c r="C47" s="11"/>
    </row>
    <row r="48" spans="1:3" x14ac:dyDescent="0.25">
      <c r="A48" s="62" t="s">
        <v>65</v>
      </c>
      <c r="B48" s="62"/>
      <c r="C48" s="11"/>
    </row>
    <row r="49" spans="1:3" x14ac:dyDescent="0.25">
      <c r="A49" s="62" t="s">
        <v>66</v>
      </c>
      <c r="B49" s="62"/>
      <c r="C49" s="11"/>
    </row>
    <row r="50" spans="1:3" x14ac:dyDescent="0.25">
      <c r="A50" s="62" t="s">
        <v>67</v>
      </c>
      <c r="B50" s="62"/>
      <c r="C50" s="11"/>
    </row>
    <row r="51" spans="1:3" x14ac:dyDescent="0.25">
      <c r="A51" s="62" t="s">
        <v>68</v>
      </c>
      <c r="B51" s="62"/>
      <c r="C51" s="11"/>
    </row>
    <row r="52" spans="1:3" x14ac:dyDescent="0.25">
      <c r="A52" s="62" t="s">
        <v>69</v>
      </c>
      <c r="B52" s="62"/>
      <c r="C52" s="11"/>
    </row>
    <row r="53" spans="1:3" x14ac:dyDescent="0.25">
      <c r="A53" s="64"/>
      <c r="B53" s="6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335DF3C-FC34-496D-859E-11EB4E59D1F6}">
          <x14:formula1>
            <xm:f>Hoja2!$C$2:$C$4</xm:f>
          </x14:formula1>
          <xm:sqref>B16:C16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70</v>
      </c>
      <c r="B1" s="54"/>
      <c r="C1" s="54"/>
    </row>
    <row r="2" spans="1:6" x14ac:dyDescent="0.25">
      <c r="A2" s="20" t="s">
        <v>27</v>
      </c>
      <c r="B2" s="81" t="s">
        <v>148</v>
      </c>
      <c r="C2" s="82"/>
    </row>
    <row r="3" spans="1:6" x14ac:dyDescent="0.25">
      <c r="A3" s="21" t="s">
        <v>1</v>
      </c>
      <c r="B3" s="83" t="str">
        <f>'GENERALES NOTA 322'!B2:C2</f>
        <v>252863105001 2023 00071 00</v>
      </c>
      <c r="C3" s="83"/>
    </row>
    <row r="4" spans="1:6" x14ac:dyDescent="0.25">
      <c r="A4" s="21" t="s">
        <v>2</v>
      </c>
      <c r="B4" s="83" t="str">
        <f>'GENERALES NOTA 322'!B3:C3</f>
        <v>JUZGADO 1 LABORAL DEL CIRCUITO DE FUNZA - CUNDINAMARCA</v>
      </c>
      <c r="C4" s="83"/>
    </row>
    <row r="5" spans="1:6" x14ac:dyDescent="0.25">
      <c r="A5" s="21" t="s">
        <v>3</v>
      </c>
      <c r="B5" s="83" t="str">
        <f>'GENERALES NOTA 322'!B4:C4</f>
        <v>CARTONES AMÉRICA S.A.</v>
      </c>
      <c r="C5" s="83"/>
    </row>
    <row r="6" spans="1:6" ht="14.45" customHeight="1" x14ac:dyDescent="0.25">
      <c r="A6" s="21" t="s">
        <v>4</v>
      </c>
      <c r="B6" s="83" t="str">
        <f>'GENERALES NOTA 322'!B5:C5</f>
        <v>WILSON YESID CIFUENTES SALGADO, ALAN YESID CIFUENTES MALPICA (HIJO - MENOR DE EDAD - 12 de julio de 2009 ) y HELEN SOFIA CIFUENTES DELGADO (HIJA - MENOR DE EDAD -11 de septiembre de 2014)</v>
      </c>
      <c r="C6" s="83"/>
    </row>
    <row r="7" spans="1:6" x14ac:dyDescent="0.25">
      <c r="A7" s="21" t="s">
        <v>5</v>
      </c>
      <c r="B7" s="83" t="str">
        <f>'GENERALES NOTA 322'!B6:C6</f>
        <v>LLAMADA EN GARANTIA</v>
      </c>
      <c r="C7" s="83"/>
    </row>
    <row r="8" spans="1:6" ht="30" x14ac:dyDescent="0.25">
      <c r="A8" s="21" t="s">
        <v>13</v>
      </c>
      <c r="B8" s="77">
        <f>'GENERALES NOTA 322'!B15:C15</f>
        <v>623017230</v>
      </c>
      <c r="C8" s="78"/>
    </row>
    <row r="9" spans="1:6" x14ac:dyDescent="0.25">
      <c r="A9" s="84" t="s">
        <v>14</v>
      </c>
      <c r="B9" s="68" t="s">
        <v>15</v>
      </c>
      <c r="C9" s="69"/>
    </row>
    <row r="10" spans="1:6" x14ac:dyDescent="0.25">
      <c r="A10" s="84"/>
      <c r="B10" s="22" t="s">
        <v>16</v>
      </c>
      <c r="C10" s="19">
        <f>'[3]GENERALES NOTA 322'!C17</f>
        <v>181017230</v>
      </c>
    </row>
    <row r="11" spans="1:6" x14ac:dyDescent="0.25">
      <c r="A11" s="84"/>
      <c r="B11" s="22" t="s">
        <v>17</v>
      </c>
      <c r="C11" s="19">
        <f>'[3]GENERALES NOTA 322'!C18</f>
        <v>0</v>
      </c>
    </row>
    <row r="12" spans="1:6" x14ac:dyDescent="0.25">
      <c r="A12" s="84"/>
      <c r="B12" s="68"/>
      <c r="C12" s="69"/>
    </row>
    <row r="13" spans="1:6" x14ac:dyDescent="0.25">
      <c r="A13" s="84"/>
      <c r="B13" s="22" t="s">
        <v>71</v>
      </c>
      <c r="C13" s="24">
        <v>234000000</v>
      </c>
    </row>
    <row r="14" spans="1:6" x14ac:dyDescent="0.25">
      <c r="A14" s="84"/>
      <c r="B14" s="22" t="s">
        <v>72</v>
      </c>
      <c r="C14" s="24">
        <v>208000000</v>
      </c>
      <c r="E14" t="s">
        <v>73</v>
      </c>
      <c r="F14" s="17">
        <v>0.7</v>
      </c>
    </row>
    <row r="15" spans="1:6" x14ac:dyDescent="0.25">
      <c r="A15" s="23" t="s">
        <v>74</v>
      </c>
      <c r="B15" s="81" t="s">
        <v>108</v>
      </c>
      <c r="C15" s="82"/>
    </row>
    <row r="16" spans="1:6" ht="15" customHeight="1" x14ac:dyDescent="0.25">
      <c r="A16" s="21" t="s">
        <v>76</v>
      </c>
      <c r="B16" s="79" t="s">
        <v>149</v>
      </c>
      <c r="C16" s="80"/>
    </row>
    <row r="17" spans="1:3" ht="28.5" customHeight="1" x14ac:dyDescent="0.25">
      <c r="A17" s="14" t="s">
        <v>77</v>
      </c>
      <c r="B17" s="70">
        <f>((C19+C20+C22+C23)-C26)*C25*C27</f>
        <v>261908319.90000001</v>
      </c>
      <c r="C17" s="70"/>
    </row>
    <row r="18" spans="1:3" x14ac:dyDescent="0.25">
      <c r="A18" s="23" t="s">
        <v>78</v>
      </c>
      <c r="B18" s="71" t="s">
        <v>15</v>
      </c>
      <c r="C18" s="72"/>
    </row>
    <row r="19" spans="1:3" x14ac:dyDescent="0.25">
      <c r="A19" s="66"/>
      <c r="B19" s="22" t="s">
        <v>16</v>
      </c>
      <c r="C19" s="19">
        <v>53908320</v>
      </c>
    </row>
    <row r="20" spans="1:3" x14ac:dyDescent="0.25">
      <c r="A20" s="67"/>
      <c r="B20" s="22" t="s">
        <v>17</v>
      </c>
      <c r="C20" s="19">
        <v>0</v>
      </c>
    </row>
    <row r="21" spans="1:3" x14ac:dyDescent="0.25">
      <c r="A21" s="67"/>
      <c r="B21" s="68" t="s">
        <v>18</v>
      </c>
      <c r="C21" s="69"/>
    </row>
    <row r="22" spans="1:3" x14ac:dyDescent="0.25">
      <c r="A22" s="67"/>
      <c r="B22" s="22" t="s">
        <v>71</v>
      </c>
      <c r="C22" s="19">
        <v>65000000</v>
      </c>
    </row>
    <row r="23" spans="1:3" ht="45" x14ac:dyDescent="0.25">
      <c r="A23" s="67"/>
      <c r="B23" s="22" t="s">
        <v>79</v>
      </c>
      <c r="C23" s="19">
        <v>143000000</v>
      </c>
    </row>
    <row r="24" spans="1:3" x14ac:dyDescent="0.25">
      <c r="A24" s="67"/>
      <c r="B24" s="68" t="s">
        <v>80</v>
      </c>
      <c r="C24" s="69"/>
    </row>
    <row r="25" spans="1:3" x14ac:dyDescent="0.25">
      <c r="A25" s="25"/>
      <c r="B25" s="22" t="s">
        <v>81</v>
      </c>
      <c r="C25" s="26">
        <v>1</v>
      </c>
    </row>
    <row r="26" spans="1:3" x14ac:dyDescent="0.25">
      <c r="A26" s="27"/>
      <c r="B26" s="22" t="s">
        <v>30</v>
      </c>
      <c r="C26" s="28">
        <v>0.1</v>
      </c>
    </row>
    <row r="27" spans="1:3" x14ac:dyDescent="0.25">
      <c r="A27" s="27"/>
      <c r="B27" s="22" t="s">
        <v>82</v>
      </c>
      <c r="C27" s="26">
        <v>1</v>
      </c>
    </row>
    <row r="28" spans="1:3" x14ac:dyDescent="0.25">
      <c r="A28" s="18" t="s">
        <v>83</v>
      </c>
      <c r="B28" s="70">
        <f>IFERROR(B17*(VLOOKUP(B15,Hoja2!$G$1:$H$6,2,0)),16666)</f>
        <v>65477079.975000001</v>
      </c>
      <c r="C28" s="70"/>
    </row>
    <row r="29" spans="1:3" ht="30" x14ac:dyDescent="0.25">
      <c r="A29" s="21" t="s">
        <v>84</v>
      </c>
      <c r="B29" s="73" t="s">
        <v>150</v>
      </c>
      <c r="C29" s="74"/>
    </row>
    <row r="30" spans="1:3" ht="30" x14ac:dyDescent="0.25">
      <c r="A30" s="21" t="s">
        <v>85</v>
      </c>
      <c r="B30" s="75" t="s">
        <v>151</v>
      </c>
      <c r="C30" s="76"/>
    </row>
    <row r="31" spans="1:3" ht="18.75" x14ac:dyDescent="0.25">
      <c r="A31" s="29" t="s">
        <v>86</v>
      </c>
      <c r="B31" s="29"/>
      <c r="C31" s="29"/>
    </row>
    <row r="32" spans="1:3" x14ac:dyDescent="0.25">
      <c r="A32" s="30" t="s">
        <v>87</v>
      </c>
      <c r="B32" s="65"/>
      <c r="C32" s="65"/>
    </row>
    <row r="33" spans="1:3" x14ac:dyDescent="0.25">
      <c r="A33" s="30" t="s">
        <v>88</v>
      </c>
      <c r="B33" s="65"/>
      <c r="C33" s="6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89</v>
      </c>
      <c r="B1" s="54"/>
      <c r="C1" s="54"/>
    </row>
    <row r="2" spans="1:3" ht="17.100000000000001" customHeight="1" x14ac:dyDescent="0.25">
      <c r="A2" s="13" t="s">
        <v>27</v>
      </c>
      <c r="B2" s="46" t="str">
        <f>'[2]AUTOS NOTA 321'!B2:C2</f>
        <v xml:space="preserve">SINIESTRO   LEGIS </v>
      </c>
      <c r="C2" s="47"/>
    </row>
    <row r="3" spans="1:3" ht="15.95" customHeight="1" x14ac:dyDescent="0.25">
      <c r="A3" s="5" t="s">
        <v>1</v>
      </c>
      <c r="B3" s="39" t="str">
        <f>'GENERALES NOTA 322'!B2:C2</f>
        <v>252863105001 2023 00071 00</v>
      </c>
      <c r="C3" s="39"/>
    </row>
    <row r="4" spans="1:3" x14ac:dyDescent="0.25">
      <c r="A4" s="5" t="s">
        <v>2</v>
      </c>
      <c r="B4" s="39" t="str">
        <f>'GENERALES NOTA 322'!B3:C3</f>
        <v>JUZGADO 1 LABORAL DEL CIRCUITO DE FUNZA - CUNDINAMARCA</v>
      </c>
      <c r="C4" s="39"/>
    </row>
    <row r="5" spans="1:3" ht="29.1" customHeight="1" x14ac:dyDescent="0.25">
      <c r="A5" s="5" t="s">
        <v>3</v>
      </c>
      <c r="B5" s="39" t="str">
        <f>'GENERALES NOTA 322'!B4:C4</f>
        <v>CARTONES AMÉRICA S.A.</v>
      </c>
      <c r="C5" s="39"/>
    </row>
    <row r="6" spans="1:3" x14ac:dyDescent="0.25">
      <c r="A6" s="5" t="s">
        <v>4</v>
      </c>
      <c r="B6" s="39" t="str">
        <f>'GENERALES NOTA 322'!B5:C5</f>
        <v>WILSON YESID CIFUENTES SALGADO, ALAN YESID CIFUENTES MALPICA (HIJO - MENOR DE EDAD - 12 de julio de 2009 ) y HELEN SOFIA CIFUENTES DELGADO (HIJA - MENOR DE EDAD -11 de septiembre de 2014)</v>
      </c>
      <c r="C6" s="39"/>
    </row>
    <row r="7" spans="1:3" ht="43.5" customHeight="1" x14ac:dyDescent="0.25">
      <c r="A7" s="5" t="s">
        <v>5</v>
      </c>
      <c r="B7" s="39" t="str">
        <f>'GENERALES NOTA 322'!B6:C6</f>
        <v>LLAMADA EN GARANTIA</v>
      </c>
      <c r="C7" s="39"/>
    </row>
    <row r="8" spans="1:3" x14ac:dyDescent="0.25">
      <c r="A8" s="5" t="s">
        <v>90</v>
      </c>
      <c r="B8" s="39"/>
      <c r="C8" s="39"/>
    </row>
    <row r="9" spans="1:3" x14ac:dyDescent="0.25">
      <c r="A9" s="15" t="s">
        <v>78</v>
      </c>
      <c r="B9" s="85"/>
      <c r="C9" s="85"/>
    </row>
    <row r="10" spans="1:3" x14ac:dyDescent="0.25">
      <c r="A10" s="15" t="s">
        <v>91</v>
      </c>
      <c r="B10" s="39"/>
      <c r="C10" s="39"/>
    </row>
    <row r="11" spans="1:3" ht="30" x14ac:dyDescent="0.25">
      <c r="A11" s="15" t="s">
        <v>92</v>
      </c>
      <c r="B11" s="86"/>
      <c r="C11" s="64"/>
    </row>
    <row r="12" spans="1:3" ht="60" x14ac:dyDescent="0.25">
      <c r="A12" s="5" t="s">
        <v>93</v>
      </c>
      <c r="B12" s="39"/>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4"/>
      <c r="C16" s="6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2024-02-05T23:48:34Z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