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angie\Desktop\CONTESTACIÓN LLAMAMIENTO MEDILASER\"/>
    </mc:Choice>
  </mc:AlternateContent>
  <xr:revisionPtr revIDLastSave="0" documentId="13_ncr:1_{36E8CBCA-7997-46D2-87B0-EEE76282873C}" xr6:coauthVersionLast="47" xr6:coauthVersionMax="47" xr10:uidLastSave="{00000000-0000-0000-0000-000000000000}"/>
  <bookViews>
    <workbookView xWindow="-28920" yWindow="3090" windowWidth="29040" windowHeight="15720" activeTab="2" xr2:uid="{00000000-000D-0000-FFFF-FFFF00000000}"/>
  </bookViews>
  <sheets>
    <sheet name="GENERALES NOTA 322" sheetId="5" r:id="rId1"/>
    <sheet name="GENERALES NOTA 321" sheetId="10" r:id="rId2"/>
    <sheet name="GENERALES  NOTA 324 -478" sheetId="11" r:id="rId3"/>
    <sheet name="GENERALES NOTA 325" sheetId="14" r:id="rId4"/>
    <sheet name="CONCEPTO DE CONCILIACIÓN 330 " sheetId="17" r:id="rId5"/>
    <sheet name="CAMBIO DE CONTINGENCIA 423" sheetId="18" r:id="rId6"/>
    <sheet name="Hoja1" sheetId="15" state="hidden"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8" l="1"/>
  <c r="B2" i="17"/>
  <c r="B2" i="14"/>
  <c r="B16" i="18"/>
  <c r="B27" i="18" s="1"/>
  <c r="B8" i="18"/>
  <c r="H20" i="17"/>
  <c r="H22" i="17" s="1"/>
  <c r="H24" i="17" s="1"/>
  <c r="G20" i="17"/>
  <c r="G22" i="17" s="1"/>
  <c r="G24" i="17" s="1"/>
  <c r="F20" i="17"/>
  <c r="F22" i="17" s="1"/>
  <c r="F24" i="17" s="1"/>
  <c r="E20" i="17"/>
  <c r="E22" i="17" s="1"/>
  <c r="E24" i="17" s="1"/>
  <c r="D20" i="17"/>
  <c r="D22" i="17" s="1"/>
  <c r="D24" i="17" s="1"/>
  <c r="H19" i="17"/>
  <c r="H21" i="17" s="1"/>
  <c r="H23" i="17" s="1"/>
  <c r="G19" i="17"/>
  <c r="G21" i="17" s="1"/>
  <c r="G23" i="17" s="1"/>
  <c r="F19" i="17"/>
  <c r="F21" i="17" s="1"/>
  <c r="F23" i="17" s="1"/>
  <c r="E19" i="17"/>
  <c r="E21" i="17" s="1"/>
  <c r="E23" i="17" s="1"/>
  <c r="D19" i="17"/>
  <c r="D21" i="17" s="1"/>
  <c r="D23" i="17" s="1"/>
  <c r="B4" i="11"/>
  <c r="B7" i="11"/>
  <c r="B2" i="11"/>
  <c r="D34" i="5"/>
  <c r="D35" i="5"/>
  <c r="B8" i="17"/>
  <c r="B7" i="18"/>
  <c r="B6" i="18"/>
  <c r="B5" i="18"/>
  <c r="B4" i="18"/>
  <c r="B3" i="18"/>
  <c r="B7" i="17"/>
  <c r="B6" i="17"/>
  <c r="B5" i="17"/>
  <c r="B4" i="17"/>
  <c r="B3" i="17"/>
  <c r="B17" i="11"/>
  <c r="C11" i="11"/>
  <c r="C10" i="11"/>
  <c r="B7" i="10"/>
  <c r="B7" i="14"/>
  <c r="B6" i="14"/>
  <c r="B5" i="14"/>
  <c r="B4" i="14"/>
  <c r="B3" i="14"/>
  <c r="B15" i="5"/>
  <c r="B8" i="11" s="1"/>
  <c r="B4" i="10"/>
  <c r="B5" i="10"/>
  <c r="B5" i="11" s="1"/>
  <c r="B6" i="10"/>
  <c r="B6" i="11" s="1"/>
  <c r="B3" i="10"/>
  <c r="B3" i="11" s="1"/>
  <c r="B28" i="11" l="1"/>
  <c r="B9" i="17"/>
</calcChain>
</file>

<file path=xl/sharedStrings.xml><?xml version="1.0" encoding="utf-8"?>
<sst xmlns="http://schemas.openxmlformats.org/spreadsheetml/2006/main" count="299" uniqueCount="203">
  <si>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</si>
  <si>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</si>
  <si>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</si>
  <si>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</si>
  <si>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</si>
  <si>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</si>
  <si>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</si>
  <si>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</si>
  <si>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</si>
  <si>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</si>
  <si>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</si>
  <si>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</si>
  <si>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</si>
  <si>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</si>
  <si>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</si>
  <si>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</si>
  <si>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</si>
  <si>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</si>
  <si>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</si>
  <si>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</si>
  <si>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</si>
  <si>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</si>
  <si>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</si>
  <si>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</si>
  <si>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</si>
  <si>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</si>
  <si>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</si>
  <si>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</si>
  <si>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Radicado(23 digitos)</t>
  </si>
  <si>
    <t>Juzgado</t>
  </si>
  <si>
    <t>Demandado</t>
  </si>
  <si>
    <t xml:space="preserve">Demandante </t>
  </si>
  <si>
    <t>Tipo de vinculacion compañía</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</si>
  <si>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</si>
  <si>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</si>
  <si>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</si>
  <si>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</si>
  <si>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</si>
  <si>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</si>
  <si>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</si>
  <si>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</si>
  <si>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</si>
  <si>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</si>
  <si>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</si>
  <si>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</si>
  <si>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</si>
  <si>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</si>
  <si>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</si>
  <si>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</si>
  <si>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</si>
  <si>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</si>
  <si>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</si>
  <si>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VISTO BUENO OUTSOUCING</t>
  </si>
  <si>
    <t xml:space="preserve">CONTINGENCIA </t>
  </si>
  <si>
    <t>COMENTARIOS CLASIFICACIÓN Y VALOR CONTINGENCIA</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</si>
  <si>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</si>
  <si>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</si>
  <si>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</si>
  <si>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</si>
  <si>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</si>
  <si>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</si>
  <si>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</si>
  <si>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</si>
  <si>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</si>
  <si>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</si>
  <si>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</si>
  <si>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</si>
  <si>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</si>
  <si>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</si>
  <si>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</si>
  <si>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</si>
  <si>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</si>
  <si>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</si>
  <si>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</si>
  <si>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</si>
  <si>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de las pretensiones totales de la demanda (en pesos no en SMMLV)</t>
  </si>
  <si>
    <t>Perjuicios reclamados  (en pesos no en SMMLV)</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</si>
  <si>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</si>
  <si>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</si>
  <si>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</si>
  <si>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</si>
  <si>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</si>
  <si>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</si>
  <si>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</si>
  <si>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</si>
  <si>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</si>
  <si>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</si>
  <si>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</si>
  <si>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</si>
  <si>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</si>
  <si>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</si>
  <si>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</si>
  <si>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</si>
  <si>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</si>
  <si>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</si>
  <si>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</si>
  <si>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</si>
  <si>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</si>
  <si>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NO</t>
  </si>
  <si>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</si>
  <si>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</si>
  <si>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</si>
  <si>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</si>
  <si>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pruabas;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</si>
  <si>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</si>
  <si>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</si>
  <si>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</si>
  <si>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</si>
  <si>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</si>
  <si>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</si>
  <si>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</si>
  <si>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</si>
  <si>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</si>
  <si>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</si>
  <si>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</si>
  <si>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</si>
  <si>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</si>
  <si>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INFORME ABOGADO INTERNO</t>
  </si>
  <si>
    <t>CONTINGENCIA</t>
  </si>
  <si>
    <t>RESERVA 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</si>
  <si>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</si>
  <si>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</si>
  <si>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</si>
  <si>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</si>
  <si>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</si>
  <si>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CONCEPTO DE CONCILIACIÓN 330 </t>
  </si>
  <si>
    <t xml:space="preserve">SUMA SOLICITADA </t>
  </si>
  <si>
    <t>COMENTARIOS ABOGADO EXTERNO</t>
  </si>
  <si>
    <t>AUTORIZACIÓN COMPAÑÍA SUMA</t>
  </si>
  <si>
    <t xml:space="preserve">AUTORIZACIÓN COMPAÑÍA COMENTARIOS </t>
  </si>
  <si>
    <t>CAMBIO CONTINGENCIA PJ</t>
  </si>
  <si>
    <t xml:space="preserve">CONTINGENCIA ACTUAL </t>
  </si>
  <si>
    <t xml:space="preserve">CAMBIO DE CONTINGENCIA </t>
  </si>
  <si>
    <t xml:space="preserve">COMENTARIOS CAMBIO DE CONTINGENCIA </t>
  </si>
  <si>
    <t xml:space="preserve">ACTUALIZACION DE CONTINGENCIA  </t>
  </si>
  <si>
    <t>COMENTARIO Y MOTIVO DE ACTUALIZACIÓN DE CONTINGENCIA</t>
  </si>
  <si>
    <t xml:space="preserve">SI </t>
  </si>
  <si>
    <t>SI</t>
  </si>
  <si>
    <t>PROBABLE GENERALES</t>
  </si>
  <si>
    <t xml:space="preserve">Situcion Laboral </t>
  </si>
  <si>
    <t>Acompañante motorista</t>
  </si>
  <si>
    <t xml:space="preserve">PROBABLE </t>
  </si>
  <si>
    <t>OCURRENCIA</t>
  </si>
  <si>
    <t>CEDIDO</t>
  </si>
  <si>
    <t>FACULTATIVO</t>
  </si>
  <si>
    <t xml:space="preserve">Objetado por la Compañía </t>
  </si>
  <si>
    <t>EVENTUAL GENERALES</t>
  </si>
  <si>
    <t xml:space="preserve">Ocupado-trabajador cuenta ajena </t>
  </si>
  <si>
    <t xml:space="preserve">Ciclista </t>
  </si>
  <si>
    <t>DEMANDA DIRECTA</t>
  </si>
  <si>
    <t xml:space="preserve">EVENTUAL </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</si>
  <si>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</si>
  <si>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</si>
  <si>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</si>
  <si>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</si>
  <si>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</si>
  <si>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</si>
  <si>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</si>
  <si>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</si>
  <si>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</si>
  <si>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</si>
  <si>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</si>
  <si>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</si>
  <si>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</si>
  <si>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</si>
  <si>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</si>
  <si>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</si>
  <si>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</si>
  <si>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</si>
  <si>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</si>
  <si>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</si>
  <si>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</si>
  <si>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</si>
  <si>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</si>
  <si>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</si>
  <si>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18001333300420190071100</t>
  </si>
  <si>
    <t>EMPRESA SOCIAL DEL ESTADO E.S.E. - HOSPITAL MARÍA INMACULADA DE FLORENCIA; CLINICA MEDILASER S.A.; CLÍNICA UROS S.A.; CORPORACIÓN MÉDICA DEL CAQUETÁ; CLÍNICA EL DONCELLO LTDA; EMPRESA SOCIAL DEL ESTADO E.S.E. RAFAEL TOVAR POVEDA</t>
  </si>
  <si>
    <t>KMILO ANDRÉS MONJE GUSTÍN (HIJO); NINFA MONJE FIERRO (MADRE); FREDY MONJE FIERRO (HERMANO); DORIS GARCÍA MONJE (HERMANA); EDWIN GARCÍA MONJE (HERMANO)</t>
  </si>
  <si>
    <t>JESÚS FERNANDO MONJE FIERRO</t>
  </si>
  <si>
    <t>22 DE JUNIO DE 2017</t>
  </si>
  <si>
    <t>25 DE JUNIO DE 2019</t>
  </si>
  <si>
    <t>24 DE SEPTIEMBRE DE 2019</t>
  </si>
  <si>
    <t>RESPONSABILIDAD CIVIL PROFESIONAL</t>
  </si>
  <si>
    <t>CLÍNICA MEDILASER S.A.</t>
  </si>
  <si>
    <t>022027503/0</t>
  </si>
  <si>
    <t>2 DE OCTUBRE DE 2022</t>
  </si>
  <si>
    <t>18 DE DICIEMBRE DE 2024</t>
  </si>
  <si>
    <t>Morales</t>
  </si>
  <si>
    <t>Bienes constitucionales</t>
  </si>
  <si>
    <t>813001952-0</t>
  </si>
  <si>
    <t>La víctima directa, el señor JESÚS FERNANDO MONJE sufrió un accidente de tránsito el  18 de diciembre de 2016, motivo por el cual el 19 de diciembre de 2016 a las 3:00 am acudió a la ESE HOSPITAL RAFAEL TOVAR POVEDA por un intenso dolor en la zona abdominal y pélvica, sin embargo después de una evaluación general le suministraron analgéiscos y una orden de incapacidad por el término de tres días.
Seis días después del accidente, esto es, el 26 de diciembre de 2016, el señor JESÚS FERNANDO MONJE regresó a la ESE HOSPITAL RAFAEL TOVAR POVEDA, en donde se ordenó consulta externa por IPS primaria en el municipio de Doncello.
El 20 de enero de 2017, el señor JESÚS FERNANDO MONJE acudió a la CLÍNICA DEL DONCELLO donde estuvo hospitalizado hasta el 23 de enero de 2017, de donde fue dado de alta con orden de tratamiento ambulatorio.
El 25 de enero de 2017, el señor JESÚS FERNANDO MONJE acudió a la CORPORACIÓN MÉDICA DEL CAQUETÁ en donde fue hospitalizado y posteriormente se le ordenó el traslado a la ciudad de Neiva para la realización de un TAC. Una vez realizado tal examen se dio de alta el 2 de febrero de 2017 por considerarse innecesario el tratamiento intrahospitalario.
El 4 de abril de 2017, el señor JESÚS FERNANDO MONJE acudió a la CLÍNICA COROPOMÉDIDA DEL CAQUETÁ por la misma sintomatología que venía presentado desde su primer ingreso hospitalario. El 7 de abril de 2017 tras la realización de un nuevo TAC, se consideró necesario realizar el traslado del paciente a la CLÍNICA UROS de la ciudad de Neiva a donde arribó el 8 de abril de 2017, de donde fue dado de alta el 13 de abril de 2017.
El 15 de junio de 2017, el señor JESÚS FERNANDO MONJE acudió a la ESE HOSPITAL MARÍA INMACULADA DE FLORENCIA por el servicio de urgencias, donde fue hospitalizado y se le realizaron varios exámenes, siendo incluso necesario su ingreso a la UCI.
El 19 de junio de 2017, se traladó al señor JESÚS FERNANDO MONJE a la CLÍNICA MEDILASER de la ciudad de Florencia, donde ingresó a UCI tras un diagnóstico de desnutrición, insuficiencia respiratoria aguda, tuberculosis de los intestinos, el peritoneo y los ganglios mesentericos.
El 22 de junio de 2017, el señor JESÚS FERNANDO MONJE falleció en las instalaciones del asegurado CLÍNICA MEDILASER.</t>
  </si>
  <si>
    <t>30 DE ENERO DE 2025</t>
  </si>
  <si>
    <t xml:space="preserve">RC PROFESIONAL </t>
  </si>
  <si>
    <t>10% sobre el valor de la pérdida, mínimo COP$5.000.000</t>
  </si>
  <si>
    <t>31/12/2016- 31/12/2017</t>
  </si>
  <si>
    <t xml:space="preserve">• Disminución de la suma asegurada por pago de indemnizaciones con cargo a la PÓLIZA 22027503
</t>
  </si>
  <si>
    <t>N/A</t>
  </si>
  <si>
    <t xml:space="preserve">A corte de noviembre de 2024, se han realizado pagos por valor de $17.000.000, afectando la garantía RC Profesional </t>
  </si>
  <si>
    <t>SINIESTRO 82863002  APL214627</t>
  </si>
  <si>
    <t>JUZGADO CUARTO ADMINISTRATIVO DE FLORENCIA</t>
  </si>
  <si>
    <t xml:space="preserve">"- EXCEPCIONES FRENTE A LA DEMANDA:
1. EXCEPCIONES PLANTEADAS POR QUIEN FORMULÓ EL LLAMAMIENTO EN GARANTÍA A MI REPRESENTADA.
2. INEXISTENCIA DE FALLA DEL SERVICIO POR PARTE DE LA CLÍNICA MEDILASER S.A.
3. INEXISTENCIA DE RELACIÓN DE CAUSALIDAD ENTRE EL DAÑO O PERJUICIO ALEGADO POR LA PARTE ACTORA Y EL ACTUAR DE LA CLÍNICA MEDILASER S.A.
4. IMPROCEDENCIA DE LOS PERJUICIOS A TÍTULO DE LUCRO CESANTE A FAVOR DE KMILO ANDRÉS MONJE GUSTÍN y NINFA MONJE FIERRO.
5. IMPROCEDENCIA DE LOS PERJUICIOS A TÍTULO DE DAÑO MORAL.
6. IMPROCEDENDENCIA DE LOS PERJUICIOS PRETENDIDOS A TÍTULO DE DAÑO A BIENES CONSTITUCIONALES.
7. GÉNERICA O INNOMINADA.
- EXCEPCIONES FRENTE AL LLAMAMIENTO EN GARANTÍA:
1. PRESCRIPCIÓN DE LAS ACCIONES DERIVADAS DE LOS CONTRATOS DE SEGURO– ARTÍCULO 1081 DEL CÓDIGO DE COMERCIO.
2. INEXISTENCIA DE OBLIGACIÓN INDEMNIZATORIA A CARGO DE MI PROHIJADA POR LA NO REALIZACIÓN DEL RIESGO ASEGURADO EN LA PÓLIZA DE RESPONSABILIDAD CIVIL CLÍNICAS Y HOSPITALES NO. 022027503 / 0.
3. LÍMITE MÁXIMO DE RESPONSABILIDAD Y DISPONIBILIDAD DEL VALOR ASEGURADO DE LA PÓLIZA DE RESPONSABILIDAD CIVIL CLÍNICAS Y HOSPITALES NO. 022027503 / 0.
4. DEL LÍMITE MÁXIMO DE RESPONSABILIDAD EN LO CONCERNIENTE AL DEDUCIBLE DE LA PÓLIZA DE RESPONSABILIDAD CIVIL CLÍNICAS Y HOSPITALES NO. 022027503 / 0.
5. CARÁCTER MERAMENTE INDEMNIZATORIO QUE REVISTEN LOS CONTRATOS DE SEGURO.
6. RIESGOS EXPRESAMENTE EXCLUIDOS EN LA PÓLIZA DE RESPONSABILIDAD CIVIL CLÍNICAS Y HOSPITALES NO. 022027503 / 0.
7. DISPONIBILIDAD DEL VALOR ASEGURADO.
8. PAGO POR REEMBOLSO.
9. GENERICA Y OTRAS."
</t>
  </si>
  <si>
    <t>Como liquidación objetiva de las pretensiones se llegó a la suma de $448.402.500, la cual se obtuvo a partir de los siguientes análisis:
Lucro cesante: No se reconoce ningún valor a título de lucro cesante como quiersa que no se logró acreditar que para el momento del deceso el señor JESÚS FERNANDO MONJE FIERRO se encontrara laborando, por el contrario, está acreditado que para esa fecha su contrato de prestación de servicios había expirado y de hecho, se encontraba afiliado al SGSSS en el régimen subsidiado.
Daño moral: De conformidad con la jurisprudencia del Consejo de Estado, se reconoce la suma de 100 SMLMV para KMILO ANDRÉS MONJE GUSTÍN (HIJO) y NINFA MONJE FIERRO (MADRE), por encontrarse éstos dos en el primer nivel de proximidad al occiso.
Para los otros tres demandantes, esto es, los señores FREDY MONJE FIERRO (HERMANO), DORIS GARCÍA MONJE (HERMANA) y EDWIN GARCÍA MONJE (HERMANO), se reconoce la suma de 50 SMLMV por encontrarse éstos en el segundo nivel de proximidad afectiva al difunto.
Teniendo en consideración que el SMLMV para el 2025 equivale a la suma de $1.423.500, se multiplica este valor por 350 (correspondientes a la sumatoria de la indemnización correspondiente a todos los demandantes), lo que arroja la suma de $498.225.000.
Daño a bienes constitucionales: No se reconoce ningún monto por este concepto como quiera que reiterada jurisprudencia del Consejo de Estado ha señalado que para la indemnización de este tipo de daño se deben adoptar siempre que se pueda medidas no pecuniarias, corolario de lo anterior lo cierto es que hasta este punto del proceso no se ha acreditado la ocurrencia de un daño a bienes constitucionales.
Así entonces la liquidación preliminar nos arroja la suma de $498.225.000, los cuales se encontrarían comprendidos bajo el amparo de RC PROFESIONAL que cuenta con un límite asegurado de $3.000.000.000 y un deducible del 10% sobre el valor de la pérdida, mínimo $5.000.000.
En ese sentido, al aplicar el deducible del 10% a la pérdida que sería de $498.225.000, el monto total del deducible sería de 49.822.500 y, al sustraer dicho deducible del valor total de la pérdida, eso nos arrojaría la exposición total de la compañía que sería de $448.402.500, siendo este el valor de la liquidación objetiva de las pretensiones.</t>
  </si>
  <si>
    <t>La contingencia se califica como EVENTUAL como quiera que la póliza de responsabilidad civil clínicas y hospitales No. 022027503 / 0, presta cobertura temporal y material a los hechos objeto de litigio, siendo que en todo caso su afectación dependerá de la determinación de la responsabilidad del asegurado y del debate en cuanto al acaecimiento del fenómeno prescriptivo respecto de las acciones derivadas del contrato de seguros, todo ello de conformidad con el desarrollo del debate probatorio al interior del proceso judicial.
La póliza de responsabilidad civil clínicas y hospitales No. 022027503 / 0 se pactó bajo la modalidad SUNSET con una vigencia comprendida entre el 31 de diciembre de 2016 al 30 de diciembre de 2017, por lo cual, siendo que el deceso del señor JESÚS FERNANDO MONJE FIERRO sucedió el 22 de junio de 2017, los hechos sucedieron dentro de la vigencia de la póliza y, en relación al reclamo, debe mencionarse que la solicitud de conciliación extrajudicial se radicó el 25 de junio de 2019, es decir, dentro de los dos años siguientes de que trata el inciso segundo del artículo 4 de la Ley 389 de 1997 para la modalidad de seguro pactada, por lo anterior, es clara la cobertura temporal del negocio aseguraticio, pues incluso la prescripción no se configuró en el caso concreto como quiera que Medilaser S.A. interrumpió este fenómeno con escrito del 27 de mayo de 2021 en los términos del artículo 94 del CGP, el cual si bien no se ha arrimado al proceso como prueba por ninguna de las partes, existe y condiciona la prosperidad del medio exceptivo planteado en la contestación a la demanda y llamamiento en garantía. En cuanto a la cobertura material, encontramos que la póliza de responsabilidad civil clínicas y hospitales No. 022027503 / 0 incluye un amparo a la responsabilidad civil profesional y, siendo esta justamente el objeto del litigio en el caso concreto, es clara la cobertura material del negocio aseguraticio para el caso concreto.
En cuanto a la responsabilidad del asegurado debe mencionarse que su determinación depende por completo del debate probatorio que se surta al interior del proceso judicial, por cuanto si bien el paciente llegó a la Clínica Medilaser S.A. en unas condiciones de salud ya bastante malas, depende del juez determinar si el proceder del mencionado centro médico se enmarcó dentro de la Lex artis.
Lo anterior sin perjuicio del carácter contingente del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</si>
</sst>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164" formatCode="_-&quot;$&quot;\ * #,##0_-;\-&quot;$&quot;\ * #,##0_-;_-&quot;$&quot;\ * &quot;-&quot;??_-;_-@_-"/>
    <numFmt numFmtId="165" formatCode="&quot;$&quot;\ #,##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20"/>
      <color theme="0"/>
      <name val="Calibri"/>
      <family val="2"/>
      <scheme val="minor"/>
    </font>
    <font>
      <b/>
      <sz val="10"/>
      <color theme="0"/>
      <name val="Century Gothic"/>
      <family val="2"/>
    </font>
    <font>
      <sz val="10"/>
      <color theme="1"/>
      <name val="Century Gothic"/>
      <family val="2"/>
    </font>
    <font>
      <b/>
      <sz val="10"/>
      <color theme="1"/>
      <name val="Century Gothic"/>
      <family val="2"/>
    </font>
    <font>
      <sz val="1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2" fillId="0" borderId="2" xfId="0" applyFont="1" applyBorder="1" applyAlignment="1">
      <alignment horizontal="justify" vertical="top"/>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0" fillId="0" borderId="9" xfId="0" applyBorder="1" applyAlignment="1" applyProtection="1">
      <alignment horizontal="justify" vertical="top"/>
      <protection locked="0"/>
    </xf>
    <xf numFmtId="9" fontId="0" fillId="0" borderId="9" xfId="2" applyFont="1" applyBorder="1" applyAlignment="1" applyProtection="1">
      <alignment horizontal="center" vertical="top"/>
      <protection locked="0"/>
    </xf>
    <xf numFmtId="0" fontId="5" fillId="2" borderId="1" xfId="0" applyFont="1" applyFill="1" applyBorder="1" applyAlignment="1">
      <alignment horizontal="justify" vertical="top"/>
    </xf>
    <xf numFmtId="0" fontId="4" fillId="2" borderId="1" xfId="0" applyFont="1" applyFill="1" applyBorder="1" applyAlignment="1">
      <alignment horizontal="justify" vertical="center"/>
    </xf>
    <xf numFmtId="0" fontId="0" fillId="0" borderId="2" xfId="0" applyBorder="1" applyAlignment="1">
      <alignment horizontal="justify" vertical="top" wrapText="1"/>
    </xf>
    <xf numFmtId="0" fontId="0" fillId="0" borderId="3" xfId="0" applyBorder="1" applyAlignment="1">
      <alignment horizontal="justify" vertical="top" wrapText="1"/>
    </xf>
    <xf numFmtId="0" fontId="7" fillId="2" borderId="0" xfId="0" applyFont="1" applyFill="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1"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7" fillId="2" borderId="4" xfId="0" applyFont="1" applyFill="1" applyBorder="1" applyAlignment="1">
      <alignment horizontal="center" vertical="top"/>
    </xf>
    <xf numFmtId="0" fontId="2" fillId="0" borderId="2" xfId="0" applyFont="1" applyBorder="1" applyAlignment="1">
      <alignment horizontal="center" vertical="top"/>
    </xf>
    <xf numFmtId="0" fontId="0" fillId="0" borderId="3" xfId="0" applyBorder="1" applyAlignment="1">
      <alignment horizontal="center" vertical="top"/>
    </xf>
    <xf numFmtId="0" fontId="0" fillId="0" borderId="2"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2" xfId="0" applyBorder="1" applyAlignment="1" applyProtection="1">
      <alignment horizontal="justify" vertical="top" wrapText="1"/>
      <protection locked="0"/>
    </xf>
    <xf numFmtId="0" fontId="0" fillId="0" borderId="11" xfId="0" applyBorder="1" applyAlignment="1" applyProtection="1">
      <alignment horizontal="justify" vertical="top"/>
      <protection locked="0"/>
    </xf>
    <xf numFmtId="0" fontId="7" fillId="2" borderId="11" xfId="0" applyFont="1" applyFill="1" applyBorder="1" applyAlignment="1" applyProtection="1">
      <alignment horizontal="center" vertical="top"/>
      <protection locked="0"/>
    </xf>
    <xf numFmtId="0" fontId="11"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7" borderId="5" xfId="0" applyFill="1" applyBorder="1" applyAlignment="1" applyProtection="1">
      <alignment horizontal="left" vertical="top" wrapText="1"/>
      <protection locked="0"/>
    </xf>
    <xf numFmtId="0" fontId="0" fillId="7"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1" xfId="0" applyBorder="1" applyAlignment="1" applyProtection="1">
      <alignment horizontal="justify" vertical="top" wrapText="1"/>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1" xfId="3" applyNumberFormat="1" applyFont="1" applyFill="1" applyBorder="1" applyAlignment="1">
      <alignment horizontal="justify" vertical="top"/>
    </xf>
    <xf numFmtId="0" fontId="0" fillId="0" borderId="1" xfId="0" applyBorder="1" applyAlignment="1">
      <alignment horizontal="center" vertical="top" wrapText="1"/>
    </xf>
    <xf numFmtId="165" fontId="0" fillId="5" borderId="1" xfId="1" applyNumberFormat="1" applyFont="1" applyFill="1" applyBorder="1" applyAlignment="1">
      <alignment horizontal="justify" vertical="top"/>
    </xf>
    <xf numFmtId="165" fontId="0" fillId="5" borderId="1" xfId="3" applyNumberFormat="1" applyFont="1" applyFill="1" applyBorder="1" applyAlignment="1">
      <alignment horizontal="center"/>
    </xf>
    <xf numFmtId="0" fontId="0" fillId="5" borderId="1" xfId="0" applyFill="1" applyBorder="1" applyAlignment="1">
      <alignment horizontal="justify" vertical="top"/>
    </xf>
    <xf numFmtId="0" fontId="3" fillId="2" borderId="4" xfId="0" applyFont="1" applyFill="1" applyBorder="1" applyAlignment="1">
      <alignment horizontal="center" vertical="top"/>
    </xf>
    <xf numFmtId="42" fontId="0" fillId="5" borderId="1" xfId="1" applyFont="1" applyFill="1" applyBorder="1" applyAlignment="1">
      <alignment horizontal="center" vertical="top"/>
    </xf>
    <xf numFmtId="0" fontId="0" fillId="7" borderId="1" xfId="0" applyFill="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D35"/>
  <sheetViews>
    <sheetView topLeftCell="A9" zoomScale="80" zoomScaleNormal="80" workbookViewId="0">
      <selection activeCell="B8" sqref="B8:C8"/>
    </sheetView>
  </sheetViews>
  <sheetFormatPr baseColWidth="10" defaultColWidth="0" defaultRowHeight="14.4" x14ac:dyDescent="0.3"/>
  <cols>
    <col min="1" max="1" width="92.6640625" style="7" customWidth="1"/>
    <col min="2" max="2" width="63.88671875" style="7" customWidth="1"/>
    <col min="3" max="3" width="75.109375" style="7" customWidth="1"/>
    <col min="4" max="16384" width="11.44140625" style="2" hidden="1"/>
  </cols>
  <sheetData>
    <row r="1" spans="1:3" ht="28.5" customHeight="1" x14ac:dyDescent="0.3">
      <c r="A1" s="45" t="s">
        <v>0</v>
      </c>
      <c r="B1" s="45"/>
      <c r="C1" s="45"/>
    </row>
    <row r="2" spans="1:3" x14ac:dyDescent="0.3">
      <c r="A2" s="5" t="s">
        <v>1</v>
      </c>
      <c r="B2" s="48" t="s">
        <v>175</v>
      </c>
      <c r="C2" s="49"/>
    </row>
    <row r="3" spans="1:3" x14ac:dyDescent="0.3">
      <c r="A3" s="5" t="s">
        <v>2</v>
      </c>
      <c r="B3" s="46" t="s">
        <v>199</v>
      </c>
      <c r="C3" s="47"/>
    </row>
    <row r="4" spans="1:3" x14ac:dyDescent="0.3">
      <c r="A4" s="5" t="s">
        <v>3</v>
      </c>
      <c r="B4" s="46" t="s">
        <v>176</v>
      </c>
      <c r="C4" s="47"/>
    </row>
    <row r="5" spans="1:3" ht="14.4" customHeight="1" x14ac:dyDescent="0.3">
      <c r="A5" s="5" t="s">
        <v>4</v>
      </c>
      <c r="B5" s="46" t="s">
        <v>177</v>
      </c>
      <c r="C5" s="47"/>
    </row>
    <row r="6" spans="1:3" x14ac:dyDescent="0.3">
      <c r="A6" s="5" t="s">
        <v>5</v>
      </c>
      <c r="B6" s="50" t="s">
        <v>6</v>
      </c>
      <c r="C6" s="50"/>
    </row>
    <row r="7" spans="1:3" x14ac:dyDescent="0.3">
      <c r="A7" s="5" t="s">
        <v>7</v>
      </c>
      <c r="B7" s="46" t="s">
        <v>178</v>
      </c>
      <c r="C7" s="47"/>
    </row>
    <row r="8" spans="1:3" x14ac:dyDescent="0.3">
      <c r="A8" s="5" t="s">
        <v>8</v>
      </c>
      <c r="B8" s="43" t="s">
        <v>179</v>
      </c>
      <c r="C8" s="44"/>
    </row>
    <row r="9" spans="1:3" x14ac:dyDescent="0.3">
      <c r="A9" s="5" t="s">
        <v>9</v>
      </c>
      <c r="B9" s="43" t="s">
        <v>180</v>
      </c>
      <c r="C9" s="44"/>
    </row>
    <row r="10" spans="1:3" x14ac:dyDescent="0.3">
      <c r="A10" s="5" t="s">
        <v>10</v>
      </c>
      <c r="B10" s="43" t="s">
        <v>181</v>
      </c>
      <c r="C10" s="44"/>
    </row>
    <row r="11" spans="1:3" ht="23.25" customHeight="1" x14ac:dyDescent="0.3">
      <c r="A11" s="5" t="s">
        <v>11</v>
      </c>
      <c r="B11" s="43" t="s">
        <v>182</v>
      </c>
      <c r="C11" s="44"/>
    </row>
    <row r="12" spans="1:3" x14ac:dyDescent="0.3">
      <c r="A12" s="52" t="s">
        <v>12</v>
      </c>
      <c r="B12" s="53" t="s">
        <v>190</v>
      </c>
      <c r="C12" s="50"/>
    </row>
    <row r="13" spans="1:3" ht="30" customHeight="1" x14ac:dyDescent="0.3">
      <c r="A13" s="52"/>
      <c r="B13" s="50"/>
      <c r="C13" s="50"/>
    </row>
    <row r="14" spans="1:3" ht="265.2" customHeight="1" x14ac:dyDescent="0.3">
      <c r="A14" s="52"/>
      <c r="B14" s="50"/>
      <c r="C14" s="50"/>
    </row>
    <row r="15" spans="1:3" x14ac:dyDescent="0.3">
      <c r="A15" s="5" t="s">
        <v>13</v>
      </c>
      <c r="B15" s="56">
        <f>SUM(C17,C18,C20,C21,C23)</f>
        <v>1070146461</v>
      </c>
      <c r="C15" s="57"/>
    </row>
    <row r="16" spans="1:3" ht="33.75" customHeight="1" x14ac:dyDescent="0.3">
      <c r="A16" s="58" t="s">
        <v>14</v>
      </c>
      <c r="B16" s="59" t="s">
        <v>15</v>
      </c>
      <c r="C16" s="59"/>
    </row>
    <row r="17" spans="1:3" ht="33.75" customHeight="1" x14ac:dyDescent="0.3">
      <c r="A17" s="58"/>
      <c r="B17" s="11" t="s">
        <v>16</v>
      </c>
      <c r="C17" s="6">
        <v>160146461</v>
      </c>
    </row>
    <row r="18" spans="1:3" ht="33.75" customHeight="1" x14ac:dyDescent="0.3">
      <c r="A18" s="58"/>
      <c r="B18" s="11" t="s">
        <v>17</v>
      </c>
      <c r="C18" s="6"/>
    </row>
    <row r="19" spans="1:3" x14ac:dyDescent="0.3">
      <c r="A19" s="58"/>
      <c r="B19" s="60" t="s">
        <v>18</v>
      </c>
      <c r="C19" s="61"/>
    </row>
    <row r="20" spans="1:3" x14ac:dyDescent="0.3">
      <c r="A20" s="58"/>
      <c r="B20" s="11" t="s">
        <v>187</v>
      </c>
      <c r="C20" s="6">
        <v>455000000</v>
      </c>
    </row>
    <row r="21" spans="1:3" x14ac:dyDescent="0.3">
      <c r="A21" s="58"/>
      <c r="B21" s="11" t="s">
        <v>188</v>
      </c>
      <c r="C21" s="6">
        <v>455000000</v>
      </c>
    </row>
    <row r="22" spans="1:3" x14ac:dyDescent="0.3">
      <c r="A22" s="58"/>
      <c r="B22" s="60" t="s">
        <v>19</v>
      </c>
      <c r="C22" s="61"/>
    </row>
    <row r="23" spans="1:3" x14ac:dyDescent="0.3">
      <c r="A23" s="58"/>
      <c r="B23" s="11"/>
      <c r="C23" s="16"/>
    </row>
    <row r="24" spans="1:3" x14ac:dyDescent="0.3">
      <c r="A24" s="5" t="s">
        <v>20</v>
      </c>
      <c r="B24" s="50" t="s">
        <v>183</v>
      </c>
      <c r="C24" s="50"/>
    </row>
    <row r="25" spans="1:3" x14ac:dyDescent="0.3">
      <c r="A25" s="5" t="s">
        <v>21</v>
      </c>
      <c r="B25" s="50" t="s">
        <v>189</v>
      </c>
      <c r="C25" s="50"/>
    </row>
    <row r="26" spans="1:3" x14ac:dyDescent="0.3">
      <c r="A26" s="5" t="s">
        <v>22</v>
      </c>
      <c r="B26" s="50" t="s">
        <v>184</v>
      </c>
      <c r="C26" s="50"/>
    </row>
    <row r="27" spans="1:3" x14ac:dyDescent="0.3">
      <c r="A27" s="5" t="s">
        <v>23</v>
      </c>
      <c r="B27" s="54" t="s">
        <v>185</v>
      </c>
      <c r="C27" s="55"/>
    </row>
    <row r="28" spans="1:3" x14ac:dyDescent="0.3">
      <c r="A28" s="5" t="s">
        <v>24</v>
      </c>
      <c r="B28" s="51" t="s">
        <v>186</v>
      </c>
      <c r="C28" s="51"/>
    </row>
    <row r="29" spans="1:3" x14ac:dyDescent="0.3">
      <c r="A29" s="5" t="s">
        <v>25</v>
      </c>
      <c r="B29" s="50" t="s">
        <v>191</v>
      </c>
      <c r="C29" s="50"/>
    </row>
    <row r="34" spans="4:4" x14ac:dyDescent="0.3">
      <c r="D34" s="2" t="str">
        <f t="shared" ref="D34:D35" si="0">UPPER(A34)</f>
        <v/>
      </c>
    </row>
    <row r="35" spans="4:4" x14ac:dyDescent="0.3">
      <c r="D35" s="2" t="str">
        <f t="shared" si="0"/>
        <v/>
      </c>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85" zoomScaleNormal="85" workbookViewId="0">
      <selection activeCell="C30" sqref="C30"/>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25.8" x14ac:dyDescent="0.3">
      <c r="A1" s="62" t="s">
        <v>26</v>
      </c>
      <c r="B1" s="62"/>
      <c r="C1" s="62"/>
    </row>
    <row r="2" spans="1:3" x14ac:dyDescent="0.3">
      <c r="A2" s="13" t="s">
        <v>27</v>
      </c>
      <c r="B2" s="63" t="s">
        <v>198</v>
      </c>
      <c r="C2" s="64"/>
    </row>
    <row r="3" spans="1:3" x14ac:dyDescent="0.3">
      <c r="A3" s="5" t="s">
        <v>28</v>
      </c>
      <c r="B3" s="50" t="str">
        <f>'GENERALES NOTA 322'!B2:C2</f>
        <v>18001333300420190071100</v>
      </c>
      <c r="C3" s="50"/>
    </row>
    <row r="4" spans="1:3" x14ac:dyDescent="0.3">
      <c r="A4" s="5" t="s">
        <v>29</v>
      </c>
      <c r="B4" s="50" t="str">
        <f>'GENERALES NOTA 322'!B3:C3</f>
        <v>JUZGADO CUARTO ADMINISTRATIVO DE FLORENCIA</v>
      </c>
      <c r="C4" s="50"/>
    </row>
    <row r="5" spans="1:3" x14ac:dyDescent="0.3">
      <c r="A5" s="5" t="s">
        <v>30</v>
      </c>
      <c r="B5" s="50" t="str">
        <f>'GENERALES NOTA 322'!B4:C4</f>
        <v>EMPRESA SOCIAL DEL ESTADO E.S.E. - HOSPITAL MARÍA INMACULADA DE FLORENCIA; CLINICA MEDILASER S.A.; CLÍNICA UROS S.A.; CORPORACIÓN MÉDICA DEL CAQUETÁ; CLÍNICA EL DONCELLO LTDA; EMPRESA SOCIAL DEL ESTADO E.S.E. RAFAEL TOVAR POVEDA</v>
      </c>
      <c r="C5" s="50"/>
    </row>
    <row r="6" spans="1:3" x14ac:dyDescent="0.3">
      <c r="A6" s="5" t="s">
        <v>31</v>
      </c>
      <c r="B6" s="50" t="str">
        <f>'GENERALES NOTA 322'!B5:C5</f>
        <v>KMILO ANDRÉS MONJE GUSTÍN (HIJO); NINFA MONJE FIERRO (MADRE); FREDY MONJE FIERRO (HERMANO); DORIS GARCÍA MONJE (HERMANA); EDWIN GARCÍA MONJE (HERMANO)</v>
      </c>
      <c r="C6" s="50"/>
    </row>
    <row r="7" spans="1:3" x14ac:dyDescent="0.3">
      <c r="A7" s="5" t="s">
        <v>32</v>
      </c>
      <c r="B7" s="50" t="str">
        <f>'GENERALES NOTA 322'!B6:C6</f>
        <v>LLAMADA EN GARANTIA</v>
      </c>
      <c r="C7" s="50"/>
    </row>
    <row r="8" spans="1:3" x14ac:dyDescent="0.3">
      <c r="A8" s="13" t="s">
        <v>33</v>
      </c>
      <c r="B8" s="50">
        <v>22027503</v>
      </c>
      <c r="C8" s="50"/>
    </row>
    <row r="9" spans="1:3" x14ac:dyDescent="0.3">
      <c r="A9" s="13" t="s">
        <v>11</v>
      </c>
      <c r="B9" s="50" t="s">
        <v>192</v>
      </c>
      <c r="C9" s="50"/>
    </row>
    <row r="10" spans="1:3" x14ac:dyDescent="0.3">
      <c r="A10" s="13" t="s">
        <v>34</v>
      </c>
      <c r="B10" s="65">
        <v>3000000000</v>
      </c>
      <c r="C10" s="66"/>
    </row>
    <row r="11" spans="1:3" x14ac:dyDescent="0.3">
      <c r="A11" s="13" t="s">
        <v>35</v>
      </c>
      <c r="B11" s="65" t="s">
        <v>193</v>
      </c>
      <c r="C11" s="64"/>
    </row>
    <row r="12" spans="1:3" x14ac:dyDescent="0.3">
      <c r="A12" s="13" t="s">
        <v>36</v>
      </c>
      <c r="B12" s="46" t="s">
        <v>159</v>
      </c>
      <c r="C12" s="47"/>
    </row>
    <row r="13" spans="1:3" x14ac:dyDescent="0.3">
      <c r="A13" s="13" t="s">
        <v>37</v>
      </c>
      <c r="B13" s="50" t="s">
        <v>194</v>
      </c>
      <c r="C13" s="50"/>
    </row>
    <row r="14" spans="1:3" x14ac:dyDescent="0.3">
      <c r="A14" s="13" t="s">
        <v>38</v>
      </c>
      <c r="B14" s="50" t="s">
        <v>137</v>
      </c>
      <c r="C14" s="50"/>
    </row>
    <row r="15" spans="1:3" x14ac:dyDescent="0.3">
      <c r="A15" s="13" t="s">
        <v>39</v>
      </c>
      <c r="B15" s="50" t="s">
        <v>137</v>
      </c>
      <c r="C15" s="50"/>
    </row>
    <row r="16" spans="1:3" x14ac:dyDescent="0.3">
      <c r="A16" s="67" t="s">
        <v>40</v>
      </c>
      <c r="B16" s="50"/>
      <c r="C16" s="50"/>
    </row>
    <row r="17" spans="1:3" x14ac:dyDescent="0.3">
      <c r="A17" s="68"/>
      <c r="B17" s="9" t="s">
        <v>41</v>
      </c>
      <c r="C17" s="10" t="s">
        <v>42</v>
      </c>
    </row>
    <row r="18" spans="1:3" x14ac:dyDescent="0.3">
      <c r="A18" s="68"/>
      <c r="B18" s="11"/>
      <c r="C18" s="11"/>
    </row>
    <row r="19" spans="1:3" x14ac:dyDescent="0.3">
      <c r="A19" s="68"/>
      <c r="B19" s="11"/>
      <c r="C19" s="11"/>
    </row>
    <row r="20" spans="1:3" x14ac:dyDescent="0.3">
      <c r="A20" s="68"/>
      <c r="B20" s="11"/>
      <c r="C20" s="11"/>
    </row>
    <row r="21" spans="1:3" x14ac:dyDescent="0.3">
      <c r="A21" s="13" t="s">
        <v>43</v>
      </c>
      <c r="B21" s="50"/>
      <c r="C21" s="50"/>
    </row>
    <row r="22" spans="1:3" x14ac:dyDescent="0.3">
      <c r="A22" s="13" t="s">
        <v>44</v>
      </c>
      <c r="B22" s="46"/>
      <c r="C22" s="47"/>
    </row>
    <row r="23" spans="1:3" x14ac:dyDescent="0.3">
      <c r="A23" s="13" t="s">
        <v>45</v>
      </c>
      <c r="B23" s="50" t="s">
        <v>154</v>
      </c>
      <c r="C23" s="50"/>
    </row>
    <row r="24" spans="1:3" x14ac:dyDescent="0.3">
      <c r="A24" s="13" t="s">
        <v>46</v>
      </c>
      <c r="B24" s="50"/>
      <c r="C24" s="50"/>
    </row>
    <row r="25" spans="1:3" x14ac:dyDescent="0.3">
      <c r="A25" s="13" t="s">
        <v>47</v>
      </c>
      <c r="B25" s="50"/>
      <c r="C25" s="50"/>
    </row>
    <row r="26" spans="1:3" x14ac:dyDescent="0.3">
      <c r="A26" s="12" t="s">
        <v>48</v>
      </c>
      <c r="B26" s="50" t="s">
        <v>98</v>
      </c>
      <c r="C26" s="50"/>
    </row>
    <row r="27" spans="1:3" x14ac:dyDescent="0.3">
      <c r="A27" s="69" t="s">
        <v>49</v>
      </c>
      <c r="B27" s="69"/>
      <c r="C27" s="69"/>
    </row>
    <row r="28" spans="1:3" ht="14.4" customHeight="1" x14ac:dyDescent="0.3">
      <c r="A28" s="70" t="s">
        <v>50</v>
      </c>
      <c r="B28" s="71"/>
      <c r="C28" s="29" t="s">
        <v>68</v>
      </c>
    </row>
    <row r="29" spans="1:3" ht="14.4" customHeight="1" x14ac:dyDescent="0.3">
      <c r="A29" s="72" t="s">
        <v>51</v>
      </c>
      <c r="B29" s="73"/>
      <c r="C29" s="29"/>
    </row>
    <row r="30" spans="1:3" ht="14.4" customHeight="1" x14ac:dyDescent="0.3">
      <c r="A30" s="72" t="s">
        <v>195</v>
      </c>
      <c r="B30" s="73"/>
      <c r="C30" s="30" t="s">
        <v>197</v>
      </c>
    </row>
    <row r="31" spans="1:3" ht="14.4" customHeight="1" x14ac:dyDescent="0.3">
      <c r="A31" s="72" t="s">
        <v>52</v>
      </c>
      <c r="B31" s="73"/>
      <c r="C31" s="29"/>
    </row>
    <row r="32" spans="1:3" x14ac:dyDescent="0.3">
      <c r="A32" s="72" t="s">
        <v>53</v>
      </c>
      <c r="B32" s="73"/>
      <c r="C32" s="29"/>
    </row>
    <row r="33" spans="1:3" ht="14.4" customHeight="1" x14ac:dyDescent="0.3">
      <c r="A33" s="72" t="s">
        <v>54</v>
      </c>
      <c r="B33" s="73"/>
      <c r="C33" s="29"/>
    </row>
    <row r="34" spans="1:3" ht="14.4" customHeight="1" x14ac:dyDescent="0.3">
      <c r="A34" s="72" t="s">
        <v>55</v>
      </c>
      <c r="B34" s="73"/>
      <c r="C34" s="31"/>
    </row>
    <row r="35" spans="1:3" x14ac:dyDescent="0.3">
      <c r="A35" s="70" t="s">
        <v>56</v>
      </c>
      <c r="B35" s="71"/>
      <c r="C35" s="32"/>
    </row>
    <row r="36" spans="1:3" x14ac:dyDescent="0.3">
      <c r="A36" s="75" t="s">
        <v>57</v>
      </c>
      <c r="B36" s="75"/>
      <c r="C36" s="75"/>
    </row>
    <row r="37" spans="1:3" x14ac:dyDescent="0.3">
      <c r="A37" s="74" t="s">
        <v>58</v>
      </c>
      <c r="B37" s="74"/>
      <c r="C37" s="11" t="s">
        <v>196</v>
      </c>
    </row>
    <row r="38" spans="1:3" x14ac:dyDescent="0.3">
      <c r="A38" s="74" t="s">
        <v>59</v>
      </c>
      <c r="B38" s="74"/>
      <c r="C38" s="11" t="s">
        <v>196</v>
      </c>
    </row>
    <row r="39" spans="1:3" x14ac:dyDescent="0.3">
      <c r="A39" s="74" t="s">
        <v>60</v>
      </c>
      <c r="B39" s="74"/>
      <c r="C39" s="11" t="s">
        <v>196</v>
      </c>
    </row>
    <row r="40" spans="1:3" x14ac:dyDescent="0.3">
      <c r="A40" s="74" t="s">
        <v>61</v>
      </c>
      <c r="B40" s="74"/>
      <c r="C40" s="11" t="s">
        <v>196</v>
      </c>
    </row>
    <row r="41" spans="1:3" x14ac:dyDescent="0.3">
      <c r="A41" s="74" t="s">
        <v>62</v>
      </c>
      <c r="B41" s="74"/>
      <c r="C41" s="11" t="s">
        <v>196</v>
      </c>
    </row>
    <row r="42" spans="1:3" x14ac:dyDescent="0.3">
      <c r="A42" s="74" t="s">
        <v>63</v>
      </c>
      <c r="B42" s="74"/>
      <c r="C42" s="11" t="s">
        <v>196</v>
      </c>
    </row>
    <row r="43" spans="1:3" x14ac:dyDescent="0.3">
      <c r="A43" s="74" t="s">
        <v>64</v>
      </c>
      <c r="B43" s="74"/>
      <c r="C43" s="11" t="s">
        <v>196</v>
      </c>
    </row>
    <row r="44" spans="1:3" x14ac:dyDescent="0.3">
      <c r="A44" s="74" t="s">
        <v>65</v>
      </c>
      <c r="B44" s="74"/>
      <c r="C44" s="11" t="s">
        <v>196</v>
      </c>
    </row>
    <row r="45" spans="1:3" x14ac:dyDescent="0.3">
      <c r="A45" s="74" t="s">
        <v>66</v>
      </c>
      <c r="B45" s="74"/>
      <c r="C45" s="11" t="s">
        <v>196</v>
      </c>
    </row>
    <row r="46" spans="1:3" x14ac:dyDescent="0.3">
      <c r="A46" s="74" t="s">
        <v>67</v>
      </c>
      <c r="B46" s="74"/>
      <c r="C46" s="11" t="s">
        <v>196</v>
      </c>
    </row>
    <row r="47" spans="1:3" x14ac:dyDescent="0.3">
      <c r="A47" s="74" t="s">
        <v>68</v>
      </c>
      <c r="B47" s="74"/>
      <c r="C47" s="11" t="s">
        <v>196</v>
      </c>
    </row>
    <row r="48" spans="1:3" x14ac:dyDescent="0.3">
      <c r="A48" s="74" t="s">
        <v>69</v>
      </c>
      <c r="B48" s="74"/>
      <c r="C48" s="11" t="s">
        <v>196</v>
      </c>
    </row>
    <row r="49" spans="1:3" x14ac:dyDescent="0.3">
      <c r="A49" s="74" t="s">
        <v>70</v>
      </c>
      <c r="B49" s="74"/>
      <c r="C49" s="11" t="s">
        <v>196</v>
      </c>
    </row>
    <row r="50" spans="1:3" x14ac:dyDescent="0.3">
      <c r="A50" s="74" t="s">
        <v>71</v>
      </c>
      <c r="B50" s="74"/>
      <c r="C50" s="11" t="s">
        <v>196</v>
      </c>
    </row>
    <row r="51" spans="1:3" x14ac:dyDescent="0.3">
      <c r="A51" s="74" t="s">
        <v>72</v>
      </c>
      <c r="B51" s="74"/>
      <c r="C51" s="11" t="s">
        <v>196</v>
      </c>
    </row>
    <row r="52" spans="1:3" x14ac:dyDescent="0.3">
      <c r="A52" s="74" t="s">
        <v>73</v>
      </c>
      <c r="B52" s="74"/>
      <c r="C52" s="11"/>
    </row>
    <row r="53" spans="1:3" x14ac:dyDescent="0.3">
      <c r="A53" s="76"/>
      <c r="B53" s="76"/>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XFC45"/>
  <sheetViews>
    <sheetView tabSelected="1" topLeftCell="A6" zoomScale="80" zoomScaleNormal="80" workbookViewId="0">
      <selection activeCell="B16" sqref="B16:C16"/>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3" width="11.44140625" hidden="1"/>
    <col min="16384" max="16384" width="7" hidden="1" customWidth="1"/>
  </cols>
  <sheetData>
    <row r="1" spans="1:6" ht="25.8" x14ac:dyDescent="0.3">
      <c r="A1" s="62" t="s">
        <v>74</v>
      </c>
      <c r="B1" s="62"/>
      <c r="C1" s="62"/>
    </row>
    <row r="2" spans="1:6" x14ac:dyDescent="0.3">
      <c r="A2" s="20" t="s">
        <v>27</v>
      </c>
      <c r="B2" s="85" t="str">
        <f>'GENERALES NOTA 321'!B2:C2</f>
        <v>SINIESTRO 82863002  APL214627</v>
      </c>
      <c r="C2" s="86"/>
    </row>
    <row r="3" spans="1:6" x14ac:dyDescent="0.3">
      <c r="A3" s="21" t="s">
        <v>28</v>
      </c>
      <c r="B3" s="87" t="str">
        <f>'GENERALES NOTA 321'!B3:C3</f>
        <v>18001333300420190071100</v>
      </c>
      <c r="C3" s="87"/>
    </row>
    <row r="4" spans="1:6" x14ac:dyDescent="0.3">
      <c r="A4" s="21" t="s">
        <v>29</v>
      </c>
      <c r="B4" s="87" t="str">
        <f>'GENERALES NOTA 321'!B4:C4</f>
        <v>JUZGADO CUARTO ADMINISTRATIVO DE FLORENCIA</v>
      </c>
      <c r="C4" s="87"/>
    </row>
    <row r="5" spans="1:6" x14ac:dyDescent="0.3">
      <c r="A5" s="21" t="s">
        <v>30</v>
      </c>
      <c r="B5" s="87" t="str">
        <f>'GENERALES NOTA 321'!B5:C5</f>
        <v>EMPRESA SOCIAL DEL ESTADO E.S.E. - HOSPITAL MARÍA INMACULADA DE FLORENCIA; CLINICA MEDILASER S.A.; CLÍNICA UROS S.A.; CORPORACIÓN MÉDICA DEL CAQUETÁ; CLÍNICA EL DONCELLO LTDA; EMPRESA SOCIAL DEL ESTADO E.S.E. RAFAEL TOVAR POVEDA</v>
      </c>
      <c r="C5" s="87"/>
    </row>
    <row r="6" spans="1:6" ht="14.4" customHeight="1" x14ac:dyDescent="0.3">
      <c r="A6" s="21" t="s">
        <v>31</v>
      </c>
      <c r="B6" s="87" t="str">
        <f>'GENERALES NOTA 321'!B6:C6</f>
        <v>KMILO ANDRÉS MONJE GUSTÍN (HIJO); NINFA MONJE FIERRO (MADRE); FREDY MONJE FIERRO (HERMANO); DORIS GARCÍA MONJE (HERMANA); EDWIN GARCÍA MONJE (HERMANO)</v>
      </c>
      <c r="C6" s="87"/>
    </row>
    <row r="7" spans="1:6" x14ac:dyDescent="0.3">
      <c r="A7" s="21" t="s">
        <v>32</v>
      </c>
      <c r="B7" s="87" t="str">
        <f>'GENERALES NOTA 321'!B7:C7</f>
        <v>LLAMADA EN GARANTIA</v>
      </c>
      <c r="C7" s="87"/>
    </row>
    <row r="8" spans="1:6" ht="28.8" x14ac:dyDescent="0.3">
      <c r="A8" s="21" t="s">
        <v>75</v>
      </c>
      <c r="B8" s="81">
        <f>'GENERALES NOTA 322'!B15:C15</f>
        <v>1070146461</v>
      </c>
      <c r="C8" s="82"/>
    </row>
    <row r="9" spans="1:6" x14ac:dyDescent="0.3">
      <c r="A9" s="88" t="s">
        <v>76</v>
      </c>
      <c r="B9" s="89" t="s">
        <v>15</v>
      </c>
      <c r="C9" s="90"/>
    </row>
    <row r="10" spans="1:6" x14ac:dyDescent="0.3">
      <c r="A10" s="88"/>
      <c r="B10" s="22" t="s">
        <v>16</v>
      </c>
      <c r="C10" s="19">
        <f>'GENERALES NOTA 322'!C17</f>
        <v>160146461</v>
      </c>
    </row>
    <row r="11" spans="1:6" x14ac:dyDescent="0.3">
      <c r="A11" s="88"/>
      <c r="B11" s="22" t="s">
        <v>17</v>
      </c>
      <c r="C11" s="19">
        <f>'GENERALES NOTA 322'!C18</f>
        <v>0</v>
      </c>
    </row>
    <row r="12" spans="1:6" x14ac:dyDescent="0.3">
      <c r="A12" s="88"/>
      <c r="B12" s="89"/>
      <c r="C12" s="90"/>
    </row>
    <row r="13" spans="1:6" x14ac:dyDescent="0.3">
      <c r="A13" s="88"/>
      <c r="B13" s="22" t="s">
        <v>77</v>
      </c>
      <c r="C13" s="24">
        <v>455000000</v>
      </c>
    </row>
    <row r="14" spans="1:6" x14ac:dyDescent="0.3">
      <c r="A14" s="88"/>
      <c r="B14" s="22" t="s">
        <v>78</v>
      </c>
      <c r="C14" s="24"/>
      <c r="E14" t="s">
        <v>79</v>
      </c>
      <c r="F14" s="17">
        <v>0.7</v>
      </c>
    </row>
    <row r="15" spans="1:6" x14ac:dyDescent="0.3">
      <c r="A15" s="23" t="s">
        <v>80</v>
      </c>
      <c r="B15" s="85" t="s">
        <v>162</v>
      </c>
      <c r="C15" s="86"/>
    </row>
    <row r="16" spans="1:6" ht="89.25" customHeight="1" x14ac:dyDescent="0.3">
      <c r="A16" s="21" t="s">
        <v>82</v>
      </c>
      <c r="B16" s="83" t="s">
        <v>202</v>
      </c>
      <c r="C16" s="84"/>
    </row>
    <row r="17" spans="1:3" ht="28.5" customHeight="1" x14ac:dyDescent="0.3">
      <c r="A17" s="14" t="s">
        <v>83</v>
      </c>
      <c r="B17" s="91">
        <f>((C19+C20+C22+C23)-C26)*C25*C27</f>
        <v>448402500</v>
      </c>
      <c r="C17" s="91"/>
    </row>
    <row r="18" spans="1:3" x14ac:dyDescent="0.3">
      <c r="A18" s="23" t="s">
        <v>84</v>
      </c>
      <c r="B18" s="95" t="s">
        <v>15</v>
      </c>
      <c r="C18" s="96"/>
    </row>
    <row r="19" spans="1:3" x14ac:dyDescent="0.3">
      <c r="A19" s="93"/>
      <c r="B19" s="22" t="s">
        <v>16</v>
      </c>
      <c r="C19" s="19">
        <v>0</v>
      </c>
    </row>
    <row r="20" spans="1:3" x14ac:dyDescent="0.3">
      <c r="A20" s="94"/>
      <c r="B20" s="22" t="s">
        <v>17</v>
      </c>
      <c r="C20" s="19">
        <v>0</v>
      </c>
    </row>
    <row r="21" spans="1:3" x14ac:dyDescent="0.3">
      <c r="A21" s="94"/>
      <c r="B21" s="89" t="s">
        <v>18</v>
      </c>
      <c r="C21" s="90"/>
    </row>
    <row r="22" spans="1:3" x14ac:dyDescent="0.3">
      <c r="A22" s="94"/>
      <c r="B22" s="22" t="s">
        <v>77</v>
      </c>
      <c r="C22" s="19">
        <v>498225000</v>
      </c>
    </row>
    <row r="23" spans="1:3" ht="28.8" x14ac:dyDescent="0.3">
      <c r="A23" s="94"/>
      <c r="B23" s="22" t="s">
        <v>85</v>
      </c>
      <c r="C23" s="19">
        <v>0</v>
      </c>
    </row>
    <row r="24" spans="1:3" x14ac:dyDescent="0.3">
      <c r="A24" s="94"/>
      <c r="B24" s="89" t="s">
        <v>86</v>
      </c>
      <c r="C24" s="90"/>
    </row>
    <row r="25" spans="1:3" x14ac:dyDescent="0.3">
      <c r="A25" s="25"/>
      <c r="B25" s="22" t="s">
        <v>87</v>
      </c>
      <c r="C25" s="26">
        <v>1</v>
      </c>
    </row>
    <row r="26" spans="1:3" x14ac:dyDescent="0.3">
      <c r="A26" s="27"/>
      <c r="B26" s="22" t="s">
        <v>35</v>
      </c>
      <c r="C26" s="28">
        <v>49822500</v>
      </c>
    </row>
    <row r="27" spans="1:3" x14ac:dyDescent="0.3">
      <c r="A27" s="27"/>
      <c r="B27" s="22" t="s">
        <v>88</v>
      </c>
      <c r="C27" s="26">
        <v>1</v>
      </c>
    </row>
    <row r="28" spans="1:3" x14ac:dyDescent="0.3">
      <c r="A28" s="18" t="s">
        <v>89</v>
      </c>
      <c r="B28" s="91">
        <f>IFERROR(B17*(VLOOKUP(B15,Hoja2!$G$1:$H$6,2,0)),16666)</f>
        <v>67260375</v>
      </c>
      <c r="C28" s="91"/>
    </row>
    <row r="29" spans="1:3" ht="103.5" customHeight="1" x14ac:dyDescent="0.3">
      <c r="A29" s="21" t="s">
        <v>90</v>
      </c>
      <c r="B29" s="92" t="s">
        <v>201</v>
      </c>
      <c r="C29" s="87"/>
    </row>
    <row r="30" spans="1:3" ht="132" customHeight="1" x14ac:dyDescent="0.3">
      <c r="A30" s="21" t="s">
        <v>91</v>
      </c>
      <c r="B30" s="77" t="s">
        <v>200</v>
      </c>
      <c r="C30" s="78"/>
    </row>
    <row r="32" spans="1:3" x14ac:dyDescent="0.3">
      <c r="A32" s="27"/>
      <c r="B32" s="27"/>
      <c r="C32" s="27"/>
    </row>
    <row r="33" spans="1:3" ht="25.8" x14ac:dyDescent="0.3">
      <c r="A33" s="79" t="s">
        <v>92</v>
      </c>
      <c r="B33" s="79"/>
      <c r="C33" s="79"/>
    </row>
    <row r="34" spans="1:3" x14ac:dyDescent="0.3">
      <c r="A34" s="80" t="s">
        <v>93</v>
      </c>
      <c r="B34" s="80"/>
      <c r="C34" s="80"/>
    </row>
    <row r="35" spans="1:3" x14ac:dyDescent="0.3">
      <c r="A35" s="34" t="s">
        <v>94</v>
      </c>
      <c r="B35" s="34" t="s">
        <v>95</v>
      </c>
      <c r="C35" s="35" t="s">
        <v>96</v>
      </c>
    </row>
    <row r="36" spans="1:3" ht="26.4" x14ac:dyDescent="0.3">
      <c r="A36" s="36" t="s">
        <v>97</v>
      </c>
      <c r="B36" s="37" t="s">
        <v>98</v>
      </c>
      <c r="C36" s="36" t="s">
        <v>99</v>
      </c>
    </row>
    <row r="37" spans="1:3" ht="66" x14ac:dyDescent="0.3">
      <c r="A37" s="36" t="s">
        <v>100</v>
      </c>
      <c r="B37" s="37" t="s">
        <v>98</v>
      </c>
      <c r="C37" s="36" t="s">
        <v>101</v>
      </c>
    </row>
    <row r="38" spans="1:3" ht="39.6" x14ac:dyDescent="0.3">
      <c r="A38" s="36" t="s">
        <v>102</v>
      </c>
      <c r="B38" s="37" t="s">
        <v>98</v>
      </c>
      <c r="C38" s="36" t="s">
        <v>103</v>
      </c>
    </row>
    <row r="39" spans="1:3" ht="26.4" x14ac:dyDescent="0.3">
      <c r="A39" s="36" t="s">
        <v>104</v>
      </c>
      <c r="B39" s="37" t="s">
        <v>98</v>
      </c>
      <c r="C39" s="36" t="s">
        <v>105</v>
      </c>
    </row>
    <row r="40" spans="1:3" x14ac:dyDescent="0.3">
      <c r="A40" s="36" t="s">
        <v>106</v>
      </c>
      <c r="B40" s="37" t="s">
        <v>98</v>
      </c>
      <c r="C40" s="38"/>
    </row>
    <row r="41" spans="1:3" ht="26.4" x14ac:dyDescent="0.3">
      <c r="A41" s="36" t="s">
        <v>107</v>
      </c>
      <c r="B41" s="37" t="s">
        <v>98</v>
      </c>
      <c r="C41" s="36" t="s">
        <v>108</v>
      </c>
    </row>
    <row r="42" spans="1:3" ht="26.4" x14ac:dyDescent="0.3">
      <c r="A42" s="36" t="s">
        <v>109</v>
      </c>
      <c r="B42" s="37" t="s">
        <v>98</v>
      </c>
      <c r="C42" s="36" t="s">
        <v>110</v>
      </c>
    </row>
    <row r="43" spans="1:3" x14ac:dyDescent="0.3">
      <c r="A43" s="36" t="s">
        <v>111</v>
      </c>
      <c r="B43" s="37" t="s">
        <v>98</v>
      </c>
      <c r="C43" s="38" t="s">
        <v>112</v>
      </c>
    </row>
    <row r="44" spans="1:3" ht="26.4" x14ac:dyDescent="0.3">
      <c r="A44" s="36" t="s">
        <v>113</v>
      </c>
      <c r="B44" s="37" t="s">
        <v>98</v>
      </c>
      <c r="C44" s="38" t="s">
        <v>114</v>
      </c>
    </row>
    <row r="45" spans="1:3" ht="26.4" x14ac:dyDescent="0.3">
      <c r="A45" s="36" t="s">
        <v>115</v>
      </c>
      <c r="B45" s="37" t="s">
        <v>98</v>
      </c>
      <c r="C45" s="38" t="s">
        <v>116</v>
      </c>
    </row>
  </sheetData>
  <sheetProtection algorithmName="SHA-512" hashValue="nrSR34g+b0+nT98fyhlT8cvTBDoWlBSBn8EdwVTlI2g1c3IN/b61IoGa3wj0uVn7XVWBEfqn2kb2jOqdDVU6hQ==" saltValue="FC7iqkhrX/AphMWRt/a68A==" spinCount="100000" sheet="1"/>
  <mergeCells count="23">
    <mergeCell ref="B17:C17"/>
    <mergeCell ref="B29:C29"/>
    <mergeCell ref="A19:A24"/>
    <mergeCell ref="B21:C21"/>
    <mergeCell ref="B24:C24"/>
    <mergeCell ref="B28:C28"/>
    <mergeCell ref="B18:C18"/>
    <mergeCell ref="B30:C30"/>
    <mergeCell ref="A33:C33"/>
    <mergeCell ref="A34:C34"/>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1BAC47F9-0AC9-4E89-86B6-5623307586E9}">
          <x14:formula1>
            <xm:f>Hoja2!$G$1:$G$7</xm:f>
          </x14:formula1>
          <xm:sqref>B15:C15</xm:sqref>
        </x14:dataValidation>
        <x14:dataValidation type="list" allowBlank="1" showInputMessage="1" showErrorMessage="1" xr:uid="{83049F75-6B3F-4CA7-BC9C-9D725204D9BC}">
          <x14:formula1>
            <xm:f>Hoja2!$B$1:$B$2</xm:f>
          </x14:formula1>
          <xm:sqref>B36:B45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7"/>
  <sheetViews>
    <sheetView topLeftCell="A3" zoomScaleNormal="100" workbookViewId="0">
      <selection activeCell="B8" sqref="B8:C8"/>
    </sheetView>
  </sheetViews>
  <sheetFormatPr baseColWidth="10" defaultColWidth="0" defaultRowHeight="14.4" x14ac:dyDescent="0.3"/>
  <cols>
    <col min="1" max="1" width="62.33203125" customWidth="1"/>
    <col min="2" max="3" width="69.33203125" customWidth="1"/>
    <col min="4" max="16384" width="10.88671875" hidden="1"/>
  </cols>
  <sheetData>
    <row r="1" spans="1:3" ht="25.8" x14ac:dyDescent="0.3">
      <c r="A1" s="62" t="s">
        <v>117</v>
      </c>
      <c r="B1" s="62"/>
      <c r="C1" s="62"/>
    </row>
    <row r="2" spans="1:3" ht="17.100000000000001" customHeight="1" x14ac:dyDescent="0.3">
      <c r="A2" s="33" t="s">
        <v>27</v>
      </c>
      <c r="B2" s="65" t="str">
        <f>'GENERALES NOTA 321'!B2:C2</f>
        <v>SINIESTRO 82863002  APL214627</v>
      </c>
      <c r="C2" s="64"/>
    </row>
    <row r="3" spans="1:3" ht="15.9" customHeight="1" x14ac:dyDescent="0.3">
      <c r="A3" s="5" t="s">
        <v>1</v>
      </c>
      <c r="B3" s="50" t="str">
        <f>'GENERALES NOTA 322'!B2:C2</f>
        <v>18001333300420190071100</v>
      </c>
      <c r="C3" s="50"/>
    </row>
    <row r="4" spans="1:3" x14ac:dyDescent="0.3">
      <c r="A4" s="5" t="s">
        <v>2</v>
      </c>
      <c r="B4" s="50" t="str">
        <f>'GENERALES NOTA 322'!B3:C3</f>
        <v>JUZGADO CUARTO ADMINISTRATIVO DE FLORENCIA</v>
      </c>
      <c r="C4" s="50"/>
    </row>
    <row r="5" spans="1:3" ht="29.1" customHeight="1" x14ac:dyDescent="0.3">
      <c r="A5" s="5" t="s">
        <v>3</v>
      </c>
      <c r="B5" s="50" t="str">
        <f>'GENERALES NOTA 322'!B4:C4</f>
        <v>EMPRESA SOCIAL DEL ESTADO E.S.E. - HOSPITAL MARÍA INMACULADA DE FLORENCIA; CLINICA MEDILASER S.A.; CLÍNICA UROS S.A.; CORPORACIÓN MÉDICA DEL CAQUETÁ; CLÍNICA EL DONCELLO LTDA; EMPRESA SOCIAL DEL ESTADO E.S.E. RAFAEL TOVAR POVEDA</v>
      </c>
      <c r="C5" s="50"/>
    </row>
    <row r="6" spans="1:3" x14ac:dyDescent="0.3">
      <c r="A6" s="5" t="s">
        <v>4</v>
      </c>
      <c r="B6" s="50" t="str">
        <f>'GENERALES NOTA 322'!B5:C5</f>
        <v>KMILO ANDRÉS MONJE GUSTÍN (HIJO); NINFA MONJE FIERRO (MADRE); FREDY MONJE FIERRO (HERMANO); DORIS GARCÍA MONJE (HERMANA); EDWIN GARCÍA MONJE (HERMANO)</v>
      </c>
      <c r="C6" s="50"/>
    </row>
    <row r="7" spans="1:3" ht="43.5" customHeight="1" x14ac:dyDescent="0.3">
      <c r="A7" s="5" t="s">
        <v>5</v>
      </c>
      <c r="B7" s="50" t="str">
        <f>'GENERALES NOTA 322'!B6:C6</f>
        <v>LLAMADA EN GARANTIA</v>
      </c>
      <c r="C7" s="50"/>
    </row>
    <row r="8" spans="1:3" x14ac:dyDescent="0.3">
      <c r="A8" s="5" t="s">
        <v>118</v>
      </c>
      <c r="B8" s="50" t="s">
        <v>81</v>
      </c>
      <c r="C8" s="50"/>
    </row>
    <row r="9" spans="1:3" x14ac:dyDescent="0.3">
      <c r="A9" s="15" t="s">
        <v>84</v>
      </c>
      <c r="B9" s="97"/>
      <c r="C9" s="97"/>
    </row>
    <row r="10" spans="1:3" x14ac:dyDescent="0.3">
      <c r="A10" s="15" t="s">
        <v>119</v>
      </c>
      <c r="B10" s="50"/>
      <c r="C10" s="50"/>
    </row>
    <row r="11" spans="1:3" x14ac:dyDescent="0.3">
      <c r="A11" s="15" t="s">
        <v>54</v>
      </c>
      <c r="B11" s="98"/>
      <c r="C11" s="76"/>
    </row>
    <row r="12" spans="1:3" ht="28.8" x14ac:dyDescent="0.3">
      <c r="A12" s="5" t="s">
        <v>120</v>
      </c>
      <c r="B12" s="50"/>
      <c r="C12" s="50"/>
    </row>
    <row r="13" spans="1:3" ht="28.8" x14ac:dyDescent="0.3">
      <c r="A13" s="5" t="s">
        <v>121</v>
      </c>
      <c r="B13" s="50"/>
      <c r="C13" s="50"/>
    </row>
    <row r="14" spans="1:3" x14ac:dyDescent="0.3">
      <c r="A14" s="5" t="s">
        <v>122</v>
      </c>
      <c r="B14" s="65"/>
      <c r="C14" s="64"/>
    </row>
    <row r="15" spans="1:3" x14ac:dyDescent="0.3">
      <c r="A15" s="15" t="s">
        <v>123</v>
      </c>
      <c r="B15" s="50"/>
      <c r="C15" s="50"/>
    </row>
    <row r="16" spans="1:3" ht="100.5" customHeight="1" x14ac:dyDescent="0.3">
      <c r="A16" s="11" t="s">
        <v>124</v>
      </c>
      <c r="B16" s="76"/>
      <c r="C16" s="76"/>
    </row>
    <row r="17" ht="36.6" customHeight="1" x14ac:dyDescent="0.3"/>
  </sheetData>
  <mergeCells count="16">
    <mergeCell ref="B6:C6"/>
    <mergeCell ref="A1:C1"/>
    <mergeCell ref="B2:C2"/>
    <mergeCell ref="B3:C3"/>
    <mergeCell ref="B4:C4"/>
    <mergeCell ref="B5:C5"/>
    <mergeCell ref="B7:C7"/>
    <mergeCell ref="B8:C8"/>
    <mergeCell ref="B9:C9"/>
    <mergeCell ref="B10:C10"/>
    <mergeCell ref="B11:C11"/>
    <mergeCell ref="B12:C12"/>
    <mergeCell ref="B13:C13"/>
    <mergeCell ref="B15:C15"/>
    <mergeCell ref="B16:C16"/>
    <mergeCell ref="B14:C14"/>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98FA5FF-1777-4256-8C88-5CB8A51F4731}">
          <x14:formula1>
            <xm:f>Hoja2!$G$1:$G$7</xm:f>
          </x14:formula1>
          <xm:sqref>B8:C8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3FF8B-D4A2-4810-8136-F95B99C9D362}">
  <sheetPr>
    <tabColor theme="3" tint="0.39997558519241921"/>
  </sheetPr>
  <dimension ref="A1:H24"/>
  <sheetViews>
    <sheetView zoomScaleNormal="100" workbookViewId="0">
      <selection activeCell="C15" sqref="C15"/>
    </sheetView>
  </sheetViews>
  <sheetFormatPr baseColWidth="10" defaultColWidth="0" defaultRowHeight="14.4" x14ac:dyDescent="0.3"/>
  <cols>
    <col min="1" max="1" width="54.44140625" customWidth="1"/>
    <col min="2" max="2" width="23.44140625" customWidth="1"/>
    <col min="3" max="3" width="98.88671875" customWidth="1"/>
    <col min="4" max="8" width="0" hidden="1" customWidth="1"/>
    <col min="9" max="16384" width="11.44140625" hidden="1"/>
  </cols>
  <sheetData>
    <row r="1" spans="1:3" ht="18" x14ac:dyDescent="0.3">
      <c r="A1" s="102" t="s">
        <v>125</v>
      </c>
      <c r="B1" s="102"/>
      <c r="C1" s="102"/>
    </row>
    <row r="2" spans="1:3" x14ac:dyDescent="0.3">
      <c r="A2" s="33" t="s">
        <v>27</v>
      </c>
      <c r="B2" s="65" t="str">
        <f>'GENERALES NOTA 321'!B2:C2</f>
        <v>SINIESTRO 82863002  APL214627</v>
      </c>
      <c r="C2" s="64"/>
    </row>
    <row r="3" spans="1:3" ht="23.4" customHeight="1" x14ac:dyDescent="0.3">
      <c r="A3" s="5" t="s">
        <v>28</v>
      </c>
      <c r="B3" s="50" t="str">
        <f>'GENERALES NOTA 322'!B2:C2</f>
        <v>18001333300420190071100</v>
      </c>
      <c r="C3" s="50"/>
    </row>
    <row r="4" spans="1:3" x14ac:dyDescent="0.3">
      <c r="A4" s="5" t="s">
        <v>29</v>
      </c>
      <c r="B4" s="50" t="str">
        <f>'GENERALES NOTA 322'!B3:C3</f>
        <v>JUZGADO CUARTO ADMINISTRATIVO DE FLORENCIA</v>
      </c>
      <c r="C4" s="50"/>
    </row>
    <row r="5" spans="1:3" x14ac:dyDescent="0.3">
      <c r="A5" s="5" t="s">
        <v>30</v>
      </c>
      <c r="B5" s="50" t="str">
        <f>'GENERALES NOTA 322'!B4:C4</f>
        <v>EMPRESA SOCIAL DEL ESTADO E.S.E. - HOSPITAL MARÍA INMACULADA DE FLORENCIA; CLINICA MEDILASER S.A.; CLÍNICA UROS S.A.; CORPORACIÓN MÉDICA DEL CAQUETÁ; CLÍNICA EL DONCELLO LTDA; EMPRESA SOCIAL DEL ESTADO E.S.E. RAFAEL TOVAR POVEDA</v>
      </c>
      <c r="C5" s="50"/>
    </row>
    <row r="6" spans="1:3" x14ac:dyDescent="0.3">
      <c r="A6" s="5" t="s">
        <v>31</v>
      </c>
      <c r="B6" s="50" t="str">
        <f>'GENERALES NOTA 322'!B5:C5</f>
        <v>KMILO ANDRÉS MONJE GUSTÍN (HIJO); NINFA MONJE FIERRO (MADRE); FREDY MONJE FIERRO (HERMANO); DORIS GARCÍA MONJE (HERMANA); EDWIN GARCÍA MONJE (HERMANO)</v>
      </c>
      <c r="C6" s="50"/>
    </row>
    <row r="7" spans="1:3" x14ac:dyDescent="0.3">
      <c r="A7" s="5" t="s">
        <v>32</v>
      </c>
      <c r="B7" s="50" t="str">
        <f>'GENERALES NOTA 322'!B6:C6</f>
        <v>LLAMADA EN GARANTIA</v>
      </c>
      <c r="C7" s="50"/>
    </row>
    <row r="8" spans="1:3" x14ac:dyDescent="0.3">
      <c r="A8" s="5" t="s">
        <v>118</v>
      </c>
      <c r="B8" s="50" t="str">
        <f>'GENERALES NOTA 325'!B8:C8</f>
        <v>REMOTO</v>
      </c>
      <c r="C8" s="50"/>
    </row>
    <row r="9" spans="1:3" x14ac:dyDescent="0.3">
      <c r="A9" s="15" t="s">
        <v>84</v>
      </c>
      <c r="B9" s="99">
        <f>'GENERALES  NOTA 324 -478'!B17:C17</f>
        <v>448402500</v>
      </c>
      <c r="C9" s="99"/>
    </row>
    <row r="10" spans="1:3" x14ac:dyDescent="0.3">
      <c r="A10" s="5" t="s">
        <v>126</v>
      </c>
      <c r="B10" s="100"/>
      <c r="C10" s="100"/>
    </row>
    <row r="11" spans="1:3" ht="41.1" customHeight="1" x14ac:dyDescent="0.3">
      <c r="A11" s="5" t="s">
        <v>127</v>
      </c>
      <c r="B11" s="50"/>
      <c r="C11" s="50"/>
    </row>
    <row r="12" spans="1:3" ht="18.75" customHeight="1" x14ac:dyDescent="0.3">
      <c r="A12" s="5" t="s">
        <v>128</v>
      </c>
      <c r="B12" s="101"/>
      <c r="C12" s="101"/>
    </row>
    <row r="13" spans="1:3" x14ac:dyDescent="0.3">
      <c r="A13" s="5" t="s">
        <v>129</v>
      </c>
      <c r="B13" s="50"/>
      <c r="C13" s="50"/>
    </row>
    <row r="19" spans="4:8" x14ac:dyDescent="0.3">
      <c r="D19" t="str">
        <f t="shared" ref="D19:H19" si="0">UPPER(D17)</f>
        <v/>
      </c>
      <c r="E19" t="str">
        <f t="shared" si="0"/>
        <v/>
      </c>
      <c r="F19" t="str">
        <f t="shared" si="0"/>
        <v/>
      </c>
      <c r="G19" t="str">
        <f t="shared" si="0"/>
        <v/>
      </c>
      <c r="H19" t="str">
        <f t="shared" si="0"/>
        <v/>
      </c>
    </row>
    <row r="20" spans="4:8" x14ac:dyDescent="0.3">
      <c r="D20" t="str">
        <f t="shared" ref="D20:H20" si="1">UPPER(D18)</f>
        <v/>
      </c>
      <c r="E20" t="str">
        <f t="shared" si="1"/>
        <v/>
      </c>
      <c r="F20" t="str">
        <f t="shared" si="1"/>
        <v/>
      </c>
      <c r="G20" t="str">
        <f t="shared" si="1"/>
        <v/>
      </c>
      <c r="H20" t="str">
        <f t="shared" si="1"/>
        <v/>
      </c>
    </row>
    <row r="21" spans="4:8" x14ac:dyDescent="0.3">
      <c r="D21" t="str">
        <f t="shared" ref="D21:H21" si="2">UPPER(D19)</f>
        <v/>
      </c>
      <c r="E21" t="str">
        <f t="shared" si="2"/>
        <v/>
      </c>
      <c r="F21" t="str">
        <f t="shared" si="2"/>
        <v/>
      </c>
      <c r="G21" t="str">
        <f t="shared" si="2"/>
        <v/>
      </c>
      <c r="H21" t="str">
        <f t="shared" si="2"/>
        <v/>
      </c>
    </row>
    <row r="22" spans="4:8" x14ac:dyDescent="0.3">
      <c r="D22" t="str">
        <f>UPPER(D20)</f>
        <v/>
      </c>
      <c r="E22" t="str">
        <f t="shared" ref="E22:H22" si="3">UPPER(E20)</f>
        <v/>
      </c>
      <c r="F22" t="str">
        <f t="shared" si="3"/>
        <v/>
      </c>
      <c r="G22" t="str">
        <f t="shared" si="3"/>
        <v/>
      </c>
      <c r="H22" t="str">
        <f t="shared" si="3"/>
        <v/>
      </c>
    </row>
    <row r="23" spans="4:8" x14ac:dyDescent="0.3">
      <c r="D23" t="str">
        <f t="shared" ref="D23:H23" si="4">UPPER(D21)</f>
        <v/>
      </c>
      <c r="E23" t="str">
        <f t="shared" si="4"/>
        <v/>
      </c>
      <c r="F23" t="str">
        <f t="shared" si="4"/>
        <v/>
      </c>
      <c r="G23" t="str">
        <f t="shared" si="4"/>
        <v/>
      </c>
      <c r="H23" t="str">
        <f t="shared" si="4"/>
        <v/>
      </c>
    </row>
    <row r="24" spans="4:8" x14ac:dyDescent="0.3">
      <c r="D24" t="str">
        <f t="shared" ref="D24:H24" si="5">UPPER(D22)</f>
        <v/>
      </c>
      <c r="E24" t="str">
        <f t="shared" si="5"/>
        <v/>
      </c>
      <c r="F24" t="str">
        <f t="shared" si="5"/>
        <v/>
      </c>
      <c r="G24" t="str">
        <f t="shared" si="5"/>
        <v/>
      </c>
      <c r="H24" t="str">
        <f t="shared" si="5"/>
        <v/>
      </c>
    </row>
  </sheetData>
  <mergeCells count="13">
    <mergeCell ref="B6:C6"/>
    <mergeCell ref="A1:C1"/>
    <mergeCell ref="B2:C2"/>
    <mergeCell ref="B3:C3"/>
    <mergeCell ref="B4:C4"/>
    <mergeCell ref="B5:C5"/>
    <mergeCell ref="B13:C13"/>
    <mergeCell ref="B7:C7"/>
    <mergeCell ref="B8:C8"/>
    <mergeCell ref="B9:C9"/>
    <mergeCell ref="B10:C10"/>
    <mergeCell ref="B11:C11"/>
    <mergeCell ref="B12:C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FAE1A-7488-4345-8CA1-CE97BD0CF2D1}">
  <sheetPr>
    <tabColor theme="3" tint="0.39997558519241921"/>
  </sheetPr>
  <dimension ref="A1:C28"/>
  <sheetViews>
    <sheetView zoomScaleNormal="100" workbookViewId="0">
      <selection activeCell="B29" sqref="B29"/>
    </sheetView>
  </sheetViews>
  <sheetFormatPr baseColWidth="10" defaultColWidth="0" defaultRowHeight="14.4" x14ac:dyDescent="0.3"/>
  <cols>
    <col min="1" max="1" width="72.88671875" customWidth="1"/>
    <col min="2" max="2" width="39.88671875" customWidth="1"/>
    <col min="3" max="3" width="96.33203125" customWidth="1"/>
    <col min="4" max="16384" width="11.44140625" hidden="1"/>
  </cols>
  <sheetData>
    <row r="1" spans="1:3" ht="18" x14ac:dyDescent="0.3">
      <c r="A1" s="102" t="s">
        <v>130</v>
      </c>
      <c r="B1" s="102"/>
      <c r="C1" s="102"/>
    </row>
    <row r="2" spans="1:3" ht="14.1" customHeight="1" x14ac:dyDescent="0.3">
      <c r="A2" s="13" t="s">
        <v>27</v>
      </c>
      <c r="B2" s="65" t="str">
        <f>'GENERALES NOTA 321'!B2:C2</f>
        <v>SINIESTRO 82863002  APL214627</v>
      </c>
      <c r="C2" s="64"/>
    </row>
    <row r="3" spans="1:3" x14ac:dyDescent="0.3">
      <c r="A3" s="5" t="s">
        <v>28</v>
      </c>
      <c r="B3" s="50" t="str">
        <f>'GENERALES NOTA 322'!B2:C2</f>
        <v>18001333300420190071100</v>
      </c>
      <c r="C3" s="50"/>
    </row>
    <row r="4" spans="1:3" x14ac:dyDescent="0.3">
      <c r="A4" s="5" t="s">
        <v>29</v>
      </c>
      <c r="B4" s="50" t="str">
        <f>'GENERALES NOTA 322'!B3:C3</f>
        <v>JUZGADO CUARTO ADMINISTRATIVO DE FLORENCIA</v>
      </c>
      <c r="C4" s="50"/>
    </row>
    <row r="5" spans="1:3" x14ac:dyDescent="0.3">
      <c r="A5" s="5" t="s">
        <v>30</v>
      </c>
      <c r="B5" s="50" t="str">
        <f>'GENERALES NOTA 322'!B4:C4</f>
        <v>EMPRESA SOCIAL DEL ESTADO E.S.E. - HOSPITAL MARÍA INMACULADA DE FLORENCIA; CLINICA MEDILASER S.A.; CLÍNICA UROS S.A.; CORPORACIÓN MÉDICA DEL CAQUETÁ; CLÍNICA EL DONCELLO LTDA; EMPRESA SOCIAL DEL ESTADO E.S.E. RAFAEL TOVAR POVEDA</v>
      </c>
      <c r="C5" s="50"/>
    </row>
    <row r="6" spans="1:3" x14ac:dyDescent="0.3">
      <c r="A6" s="5" t="s">
        <v>31</v>
      </c>
      <c r="B6" s="50" t="str">
        <f>'GENERALES NOTA 322'!B5:C5</f>
        <v>KMILO ANDRÉS MONJE GUSTÍN (HIJO); NINFA MONJE FIERRO (MADRE); FREDY MONJE FIERRO (HERMANO); DORIS GARCÍA MONJE (HERMANA); EDWIN GARCÍA MONJE (HERMANO)</v>
      </c>
      <c r="C6" s="50"/>
    </row>
    <row r="7" spans="1:3" x14ac:dyDescent="0.3">
      <c r="A7" s="5" t="s">
        <v>32</v>
      </c>
      <c r="B7" s="50" t="str">
        <f>'GENERALES NOTA 322'!B6:C6</f>
        <v>LLAMADA EN GARANTIA</v>
      </c>
      <c r="C7" s="50"/>
    </row>
    <row r="8" spans="1:3" x14ac:dyDescent="0.3">
      <c r="A8" s="5" t="s">
        <v>131</v>
      </c>
      <c r="B8" s="50" t="str">
        <f>'GENERALES NOTA 325'!B8:C8</f>
        <v>REMOTO</v>
      </c>
      <c r="C8" s="50"/>
    </row>
    <row r="9" spans="1:3" ht="24" customHeight="1" x14ac:dyDescent="0.3">
      <c r="A9" s="5" t="s">
        <v>132</v>
      </c>
      <c r="B9" s="50"/>
      <c r="C9" s="50"/>
    </row>
    <row r="10" spans="1:3" ht="88.5" customHeight="1" x14ac:dyDescent="0.3">
      <c r="A10" s="5" t="s">
        <v>133</v>
      </c>
      <c r="B10" s="50"/>
      <c r="C10" s="50"/>
    </row>
    <row r="11" spans="1:3" ht="43.5" customHeight="1" x14ac:dyDescent="0.3">
      <c r="A11" s="105"/>
      <c r="B11" s="105"/>
      <c r="C11" s="105"/>
    </row>
    <row r="12" spans="1:3" hidden="1" x14ac:dyDescent="0.3">
      <c r="A12" s="106"/>
      <c r="B12" s="106"/>
      <c r="C12" s="106"/>
    </row>
    <row r="13" spans="1:3" ht="18" x14ac:dyDescent="0.3">
      <c r="A13" s="102" t="s">
        <v>134</v>
      </c>
      <c r="B13" s="102"/>
      <c r="C13" s="102"/>
    </row>
    <row r="14" spans="1:3" x14ac:dyDescent="0.3">
      <c r="A14" s="23" t="s">
        <v>80</v>
      </c>
      <c r="B14" s="85" t="s">
        <v>81</v>
      </c>
      <c r="C14" s="86"/>
    </row>
    <row r="15" spans="1:3" ht="28.8" x14ac:dyDescent="0.3">
      <c r="A15" s="21" t="s">
        <v>82</v>
      </c>
      <c r="B15" s="83"/>
      <c r="C15" s="84"/>
    </row>
    <row r="16" spans="1:3" ht="28.8" x14ac:dyDescent="0.3">
      <c r="A16" s="14" t="s">
        <v>83</v>
      </c>
      <c r="B16" s="91">
        <f>((C18+C19+C21+C22)-C25)*C24*C26</f>
        <v>100000000</v>
      </c>
      <c r="C16" s="91"/>
    </row>
    <row r="17" spans="1:3" x14ac:dyDescent="0.3">
      <c r="A17" s="23" t="s">
        <v>84</v>
      </c>
      <c r="B17" s="95" t="s">
        <v>15</v>
      </c>
      <c r="C17" s="96"/>
    </row>
    <row r="18" spans="1:3" x14ac:dyDescent="0.3">
      <c r="A18" s="93"/>
      <c r="B18" s="22" t="s">
        <v>16</v>
      </c>
      <c r="C18" s="19">
        <v>100000000</v>
      </c>
    </row>
    <row r="19" spans="1:3" x14ac:dyDescent="0.3">
      <c r="A19" s="94"/>
      <c r="B19" s="22" t="s">
        <v>17</v>
      </c>
      <c r="C19" s="19">
        <v>0</v>
      </c>
    </row>
    <row r="20" spans="1:3" x14ac:dyDescent="0.3">
      <c r="A20" s="94"/>
      <c r="B20" s="89" t="s">
        <v>18</v>
      </c>
      <c r="C20" s="90"/>
    </row>
    <row r="21" spans="1:3" x14ac:dyDescent="0.3">
      <c r="A21" s="94"/>
      <c r="B21" s="22" t="s">
        <v>77</v>
      </c>
      <c r="C21" s="19">
        <v>0</v>
      </c>
    </row>
    <row r="22" spans="1:3" ht="28.8" x14ac:dyDescent="0.3">
      <c r="A22" s="94"/>
      <c r="B22" s="22" t="s">
        <v>85</v>
      </c>
      <c r="C22" s="19">
        <v>0</v>
      </c>
    </row>
    <row r="23" spans="1:3" x14ac:dyDescent="0.3">
      <c r="A23" s="94"/>
      <c r="B23" s="89" t="s">
        <v>86</v>
      </c>
      <c r="C23" s="90"/>
    </row>
    <row r="24" spans="1:3" x14ac:dyDescent="0.3">
      <c r="A24" s="25"/>
      <c r="B24" s="22" t="s">
        <v>87</v>
      </c>
      <c r="C24" s="26">
        <v>1</v>
      </c>
    </row>
    <row r="25" spans="1:3" x14ac:dyDescent="0.3">
      <c r="A25" s="27"/>
      <c r="B25" s="22" t="s">
        <v>35</v>
      </c>
      <c r="C25" s="28">
        <v>0</v>
      </c>
    </row>
    <row r="26" spans="1:3" x14ac:dyDescent="0.3">
      <c r="A26" s="27"/>
      <c r="B26" s="39" t="s">
        <v>88</v>
      </c>
      <c r="C26" s="40">
        <v>1</v>
      </c>
    </row>
    <row r="27" spans="1:3" x14ac:dyDescent="0.3">
      <c r="A27" s="41" t="s">
        <v>89</v>
      </c>
      <c r="B27" s="103">
        <f>IFERROR(B16*(VLOOKUP(B14,Hoja2!$G$1:$H$6,2,0)),16666)</f>
        <v>16666</v>
      </c>
      <c r="C27" s="103"/>
    </row>
    <row r="28" spans="1:3" ht="95.25" customHeight="1" x14ac:dyDescent="0.3">
      <c r="A28" s="42" t="s">
        <v>135</v>
      </c>
      <c r="B28" s="104"/>
      <c r="C28" s="104"/>
    </row>
  </sheetData>
  <mergeCells count="21">
    <mergeCell ref="B7:C7"/>
    <mergeCell ref="B8:C8"/>
    <mergeCell ref="B10:C10"/>
    <mergeCell ref="B9:C9"/>
    <mergeCell ref="A1:C1"/>
    <mergeCell ref="B2:C2"/>
    <mergeCell ref="B3:C3"/>
    <mergeCell ref="B4:C4"/>
    <mergeCell ref="B5:C5"/>
    <mergeCell ref="B6:C6"/>
    <mergeCell ref="B27:C27"/>
    <mergeCell ref="A13:C13"/>
    <mergeCell ref="B28:C28"/>
    <mergeCell ref="A11:C12"/>
    <mergeCell ref="B20:C20"/>
    <mergeCell ref="B14:C14"/>
    <mergeCell ref="B15:C15"/>
    <mergeCell ref="B17:C17"/>
    <mergeCell ref="A18:A23"/>
    <mergeCell ref="B23:C23"/>
    <mergeCell ref="B16:C16"/>
  </mergeCells>
  <dataValidations count="1">
    <dataValidation type="decimal" operator="lessThanOrEqual" allowBlank="1" showInputMessage="1" showErrorMessage="1" sqref="C24" xr:uid="{41F05306-0647-4B3F-9F65-BA97A3AFC11D}">
      <formula1>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2AE44EFF-D747-47F8-839C-678EB5C9D5DF}">
          <x14:formula1>
            <xm:f>Hoja2!$N$1:$N$3</xm:f>
          </x14:formula1>
          <xm:sqref>B9:C9</xm:sqref>
        </x14:dataValidation>
        <x14:dataValidation type="list" allowBlank="1" showInputMessage="1" showErrorMessage="1" xr:uid="{B271960E-476F-49EB-921A-138494E0763A}">
          <x14:formula1>
            <xm:f>Hoja2!$G$1:$G$7</xm:f>
          </x14:formula1>
          <xm:sqref>B14:C14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4140625" defaultRowHeight="14.4" x14ac:dyDescent="0.3"/>
  <sheetData>
    <row r="1" spans="1:1" x14ac:dyDescent="0.3">
      <c r="A1" t="s">
        <v>136</v>
      </c>
    </row>
    <row r="2" spans="1:1" x14ac:dyDescent="0.3">
      <c r="A2" t="s">
        <v>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N8"/>
  <sheetViews>
    <sheetView workbookViewId="0">
      <selection activeCell="A27" sqref="A27"/>
    </sheetView>
  </sheetViews>
  <sheetFormatPr baseColWidth="10" defaultColWidth="11.5546875" defaultRowHeight="14.4" x14ac:dyDescent="0.3"/>
  <cols>
    <col min="4" max="4" width="20.109375" bestFit="1" customWidth="1"/>
    <col min="5" max="5" width="42.88671875" bestFit="1" customWidth="1"/>
    <col min="7" max="7" width="33.33203125" customWidth="1"/>
    <col min="14" max="14" width="20.6640625" customWidth="1"/>
  </cols>
  <sheetData>
    <row r="1" spans="1:14" x14ac:dyDescent="0.3">
      <c r="A1" s="8" t="s">
        <v>36</v>
      </c>
      <c r="B1" t="s">
        <v>137</v>
      </c>
      <c r="C1" s="8" t="s">
        <v>40</v>
      </c>
      <c r="D1" s="8" t="s">
        <v>44</v>
      </c>
      <c r="E1" s="3" t="s">
        <v>45</v>
      </c>
      <c r="F1" s="2" t="s">
        <v>79</v>
      </c>
      <c r="G1" s="2" t="s">
        <v>138</v>
      </c>
      <c r="H1" s="4">
        <v>0.7</v>
      </c>
      <c r="I1" t="s">
        <v>139</v>
      </c>
      <c r="J1" t="s">
        <v>140</v>
      </c>
      <c r="L1" t="s">
        <v>6</v>
      </c>
      <c r="N1" s="2" t="s">
        <v>141</v>
      </c>
    </row>
    <row r="2" spans="1:14" x14ac:dyDescent="0.3">
      <c r="A2" t="s">
        <v>142</v>
      </c>
      <c r="B2" t="s">
        <v>98</v>
      </c>
      <c r="C2" t="s">
        <v>143</v>
      </c>
      <c r="D2" s="2" t="s">
        <v>144</v>
      </c>
      <c r="E2" s="1" t="s">
        <v>145</v>
      </c>
      <c r="F2" s="2" t="s">
        <v>81</v>
      </c>
      <c r="G2" s="2" t="s">
        <v>146</v>
      </c>
      <c r="H2" s="4">
        <v>0.25</v>
      </c>
      <c r="I2" t="s">
        <v>147</v>
      </c>
      <c r="J2" t="s">
        <v>148</v>
      </c>
      <c r="L2" t="s">
        <v>149</v>
      </c>
      <c r="N2" s="2" t="s">
        <v>150</v>
      </c>
    </row>
    <row r="3" spans="1:14" x14ac:dyDescent="0.3">
      <c r="A3" t="s">
        <v>151</v>
      </c>
      <c r="C3" t="s">
        <v>152</v>
      </c>
      <c r="D3" s="2" t="s">
        <v>153</v>
      </c>
      <c r="E3" s="1" t="s">
        <v>154</v>
      </c>
      <c r="F3" s="2" t="s">
        <v>155</v>
      </c>
      <c r="G3" s="2" t="s">
        <v>156</v>
      </c>
      <c r="H3" s="4">
        <v>0.55000000000000004</v>
      </c>
      <c r="I3" t="s">
        <v>157</v>
      </c>
      <c r="J3" t="s">
        <v>158</v>
      </c>
      <c r="N3" s="2" t="s">
        <v>81</v>
      </c>
    </row>
    <row r="4" spans="1:14" x14ac:dyDescent="0.3">
      <c r="A4" t="s">
        <v>159</v>
      </c>
      <c r="C4" t="s">
        <v>160</v>
      </c>
      <c r="E4" s="1" t="s">
        <v>161</v>
      </c>
      <c r="G4" s="2" t="s">
        <v>162</v>
      </c>
      <c r="H4" s="4">
        <v>0.15</v>
      </c>
      <c r="I4" t="s">
        <v>163</v>
      </c>
      <c r="J4" t="s">
        <v>164</v>
      </c>
      <c r="N4" s="2"/>
    </row>
    <row r="5" spans="1:14" x14ac:dyDescent="0.3">
      <c r="A5" t="s">
        <v>165</v>
      </c>
      <c r="E5" s="1" t="s">
        <v>166</v>
      </c>
      <c r="G5" s="2" t="s">
        <v>167</v>
      </c>
      <c r="H5" s="4">
        <v>0.7</v>
      </c>
      <c r="I5" t="s">
        <v>168</v>
      </c>
      <c r="J5" t="s">
        <v>169</v>
      </c>
      <c r="N5" s="2"/>
    </row>
    <row r="6" spans="1:14" x14ac:dyDescent="0.3">
      <c r="E6" s="1" t="s">
        <v>170</v>
      </c>
      <c r="G6" s="2" t="s">
        <v>171</v>
      </c>
      <c r="H6" s="4">
        <v>0.3</v>
      </c>
      <c r="J6" t="s">
        <v>172</v>
      </c>
      <c r="N6" s="2"/>
    </row>
    <row r="7" spans="1:14" x14ac:dyDescent="0.3">
      <c r="E7" s="1" t="s">
        <v>173</v>
      </c>
      <c r="G7" s="2" t="s">
        <v>81</v>
      </c>
      <c r="N7" s="2" t="s">
        <v>81</v>
      </c>
    </row>
    <row r="8" spans="1:14" x14ac:dyDescent="0.3">
      <c r="E8" s="1" t="s">
        <v>174</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89E017-DF9E-4D7A-9036-DAED46F48CF9}">
  <ds:schemaRefs>
    <ds:schemaRef ds:uri="http://schemas.microsoft.com/sharepoint/v3/contenttype/forms"/>
  </ds:schemaRefs>
</ds:datastoreItem>
</file>

<file path=customXml/itemProps2.xml><?xml version="1.0" encoding="utf-8"?>
<ds:datastoreItem xmlns:ds="http://schemas.openxmlformats.org/officeDocument/2006/customXml" ds:itemID="{23053764-0AEE-4C5F-8731-D8855A804D4F}">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3.xml><?xml version="1.0" encoding="utf-8"?>
<ds:datastoreItem xmlns:ds="http://schemas.openxmlformats.org/officeDocument/2006/customXml" ds:itemID="{A6FDF152-C196-4040-AB51-46B29C1B68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GENERALES NOTA 321</vt:lpstr>
      <vt:lpstr>GENERALES  NOTA 324 -478</vt:lpstr>
      <vt:lpstr>GENERALES NOTA 325</vt:lpstr>
      <vt:lpstr>CONCEPTO DE CONCILIACIÓN 330 </vt:lpstr>
      <vt:lpstr>CAMBIO DE CONTINGENCIA 423</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Kathalina Carpetta Mejia</cp:lastModifiedBy>
  <cp:revision/>
  <dcterms:created xsi:type="dcterms:W3CDTF">2020-12-07T14:41:17Z</dcterms:created>
  <dcterms:modified xsi:type="dcterms:W3CDTF">2025-02-09T00:03:41Z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y fmtid="{D5CDD505-2E9C-101B-9397-08002B2CF9AE}" pid="31" name="MediaServiceImageTags">
    <vt:lpwstr/>
  </property>
</Properties>
</file>