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7200B600-5515-4749-B5B1-69C4EC57D3C0}" xr6:coauthVersionLast="47" xr6:coauthVersionMax="47" xr10:uidLastSave="{00000000-0000-0000-0000-000000000000}"/>
  <bookViews>
    <workbookView xWindow="-110" yWindow="-110" windowWidth="19420" windowHeight="1030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8" l="1"/>
  <c r="B27" i="18" s="1"/>
  <c r="B8" i="18"/>
  <c r="H21" i="17"/>
  <c r="H23" i="17" s="1"/>
  <c r="H25" i="17" s="1"/>
  <c r="G21" i="17"/>
  <c r="G23" i="17" s="1"/>
  <c r="G25" i="17" s="1"/>
  <c r="F21" i="17"/>
  <c r="F23" i="17" s="1"/>
  <c r="F25" i="17" s="1"/>
  <c r="E21" i="17"/>
  <c r="E23" i="17" s="1"/>
  <c r="E25" i="17" s="1"/>
  <c r="D21" i="17"/>
  <c r="D23" i="17" s="1"/>
  <c r="D25" i="17" s="1"/>
  <c r="H20" i="17"/>
  <c r="H22" i="17" s="1"/>
  <c r="H24" i="17" s="1"/>
  <c r="G20" i="17"/>
  <c r="G22" i="17" s="1"/>
  <c r="G24" i="17" s="1"/>
  <c r="F20" i="17"/>
  <c r="F22" i="17" s="1"/>
  <c r="F24" i="17" s="1"/>
  <c r="E20" i="17"/>
  <c r="E22" i="17" s="1"/>
  <c r="E24" i="17" s="1"/>
  <c r="D20" i="17"/>
  <c r="D22" i="17" s="1"/>
  <c r="D24" i="17" s="1"/>
  <c r="B2" i="11"/>
  <c r="D34" i="5"/>
  <c r="D35" i="5"/>
  <c r="B8" i="17"/>
  <c r="B7" i="18"/>
  <c r="B6" i="18"/>
  <c r="B5" i="18"/>
  <c r="B4" i="18"/>
  <c r="B3" i="18"/>
  <c r="B2" i="18"/>
  <c r="B7" i="17"/>
  <c r="B6" i="17"/>
  <c r="B5" i="17"/>
  <c r="B4" i="17"/>
  <c r="B3" i="17"/>
  <c r="B2" i="17"/>
  <c r="B17" i="11"/>
  <c r="C11" i="11"/>
  <c r="C10" i="11"/>
  <c r="B7" i="10"/>
  <c r="B7" i="11" s="1"/>
  <c r="B7" i="14"/>
  <c r="B6" i="14"/>
  <c r="B5" i="14"/>
  <c r="B4" i="14"/>
  <c r="B3" i="14"/>
  <c r="B2" i="14"/>
  <c r="B15" i="5"/>
  <c r="B8" i="11" s="1"/>
  <c r="B4" i="10"/>
  <c r="B4" i="11" s="1"/>
  <c r="B5" i="10"/>
  <c r="B5" i="11" s="1"/>
  <c r="B6" i="10"/>
  <c r="B6" i="11" s="1"/>
  <c r="B3" i="10"/>
  <c r="B3" i="11" s="1"/>
  <c r="B28" i="11" l="1"/>
  <c r="B9" i="17"/>
</calcChain>
</file>

<file path=xl/sharedStrings.xml><?xml version="1.0" encoding="utf-8"?>
<sst xmlns="http://schemas.openxmlformats.org/spreadsheetml/2006/main" count="312" uniqueCount="206">
  <si>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</si>
  <si>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</si>
  <si>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</si>
  <si>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</si>
  <si>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</si>
  <si>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</si>
  <si>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</si>
  <si>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</si>
  <si>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</si>
  <si>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</si>
  <si>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</si>
  <si>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</si>
  <si>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</si>
  <si>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</si>
  <si>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</si>
  <si>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</si>
  <si>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</si>
  <si>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</si>
  <si>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</si>
  <si>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</si>
  <si>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</si>
  <si>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</si>
  <si>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</si>
  <si>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</si>
  <si>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</si>
  <si>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</si>
  <si>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</si>
  <si>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</si>
  <si>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</si>
  <si>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</si>
  <si>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</si>
  <si>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</si>
  <si>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</si>
  <si>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</si>
  <si>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</si>
  <si>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</si>
  <si>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</si>
  <si>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</si>
  <si>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</si>
  <si>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</si>
  <si>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</si>
  <si>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</si>
  <si>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</si>
  <si>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</si>
  <si>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</si>
  <si>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</si>
  <si>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</si>
  <si>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</si>
  <si>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</si>
  <si>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</si>
  <si>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</si>
  <si>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</si>
  <si>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</si>
  <si>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</si>
  <si>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</si>
  <si>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</si>
  <si>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</si>
  <si>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</si>
  <si>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</si>
  <si>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</si>
  <si>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</si>
  <si>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</si>
  <si>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</si>
  <si>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</si>
  <si>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</si>
  <si>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</si>
  <si>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</si>
  <si>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</si>
  <si>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</si>
  <si>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</si>
  <si>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</si>
  <si>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</si>
  <si>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</si>
  <si>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</si>
  <si>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</si>
  <si>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</si>
  <si>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</si>
  <si>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</si>
  <si>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</si>
  <si>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</si>
  <si>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</si>
  <si>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</si>
  <si>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</si>
  <si>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</si>
  <si>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</si>
  <si>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</si>
  <si>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</si>
  <si>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</si>
  <si>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</si>
  <si>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</si>
  <si>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</si>
  <si>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</si>
  <si>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</si>
  <si>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</si>
  <si>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</si>
  <si>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</si>
  <si>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</si>
  <si>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</si>
  <si>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</si>
  <si>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</si>
  <si>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</si>
  <si>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</si>
  <si>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</si>
  <si>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</si>
  <si>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</si>
  <si>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</si>
  <si>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</si>
  <si>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</si>
  <si>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</si>
  <si>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</si>
  <si>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</si>
  <si>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</si>
  <si>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</si>
  <si>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</si>
  <si>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</si>
  <si>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</si>
  <si>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</si>
  <si>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</si>
  <si>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</si>
  <si>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</si>
  <si>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</si>
  <si>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</si>
  <si>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</si>
  <si>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</si>
  <si>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</si>
  <si>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</si>
  <si>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</si>
  <si>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</si>
  <si>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</si>
  <si>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</si>
  <si>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</si>
  <si>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</si>
  <si>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</si>
  <si>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</si>
  <si>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</si>
  <si>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</si>
  <si>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</si>
  <si>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</si>
  <si>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</si>
  <si>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</si>
  <si>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</si>
  <si>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</si>
  <si>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</si>
  <si>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</si>
  <si>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</si>
  <si>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</si>
  <si>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</si>
  <si>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</si>
  <si>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</si>
  <si>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</si>
  <si>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</si>
  <si>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</si>
  <si>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</si>
  <si>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</si>
  <si>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</si>
  <si>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</si>
  <si>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</si>
  <si>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</si>
  <si>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</si>
  <si>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</si>
  <si>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</si>
  <si>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</si>
  <si>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</si>
  <si>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</si>
  <si>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</si>
  <si>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</si>
  <si>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</si>
  <si>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</si>
  <si>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</si>
  <si>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</si>
  <si>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</si>
  <si>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</si>
  <si>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</si>
  <si>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</si>
  <si>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11001310301820230012200</t>
  </si>
  <si>
    <t>Juzgado 18 Civil del Circuito de Bogotá</t>
  </si>
  <si>
    <t>Allianz Seguros S.A. 
Transportes Integrales y Eficientes de Colombia - Transcol S.A.S
Rentandes S.A.S.
John Andrei Betancur Arenas</t>
  </si>
  <si>
    <t>Luis Alberto Tovar Reina (padre)
María Victoria Méndez Camargo (madre)
Jessica Paola Tovar Méndez (hermana)
Luis Felipe Tovar Méndez (hermano)
Diego Armando Méndez Camargo (hermano)</t>
  </si>
  <si>
    <t>Jenifer Katherine Tovar Méndez</t>
  </si>
  <si>
    <t>22 de marzo de 2022</t>
  </si>
  <si>
    <t>Delco Servicios y Construcciones S.A.S.</t>
  </si>
  <si>
    <t>022999552/0</t>
  </si>
  <si>
    <t>28 de julio de 2022</t>
  </si>
  <si>
    <t>Daño Moral</t>
  </si>
  <si>
    <t>14 de julio de 2022</t>
  </si>
  <si>
    <t>RC Vehiculos propios y no propios</t>
  </si>
  <si>
    <t xml:space="preserve">1. El 22 de marzo de 2022 sobre las 7:30 de la mañana, la señora Jenifer Katherine Tovar Méndez coducía la motocicleta de placas EGD-94F en la Avenida Caracas con Calle 51 sur de la Ciudad de Bogotá, cuando chocó con el tractocamión de placas TSW-680 conducido por el señor Jhon Andrey Betancur Arenas. 
2. La señora Jenifer Katherine Tovar Méndez falleció instantáneamente en la carretera. 
3. El informe policial de accidente de tránsito le atribuyó la hipótesis del accidente a la señora Jenifer Katherine Tovar Méndez por "adelantar cerrando". 
4. El vehículo de placas TSW-680 se encontraba amparado por la póliza de autos de responsabilidad civil extracontractual No. 23012983 expedida por Allianz Seguros S.A.y Delco Servicios cuenta con la póliza de RCE General 022999552 que ampara la responsabilidad civil por vehículos propios y no propios. 
5. Los familiares de la víctima presentaron reclamación a Allianz Seguros el 28 de junio de 2022, reclamación que fue objetada por la Compañía el 05 de julio de 2022 bajo el argumento de que el IPAT le atribuyó la hipótesis del accidente a la víctima. </t>
  </si>
  <si>
    <t>RADICADO (23 DÍGITOS)</t>
  </si>
  <si>
    <t>DEMANDANTE</t>
  </si>
  <si>
    <t>TIPO DE VINCULACIÓN COMPAÑÍA</t>
  </si>
  <si>
    <t xml:space="preserve">22999552 / 0 </t>
  </si>
  <si>
    <t>Vehículos propios y no propios</t>
  </si>
  <si>
    <t>Del valor asegurado por el amparo de vehículos propios y no propios ($300.000.000) se encuentra disponible toda la suma, ya que no se han efectuado pagos con cargo a dicho amparo.</t>
  </si>
  <si>
    <t>Amparo vehículos propios y no propios: 10% sobre el valor de la pérdida - Mínimo $2.500.000</t>
  </si>
  <si>
    <t>Desde el 01/11/2021 hasta el 31/10/2022.</t>
  </si>
  <si>
    <t>N/A</t>
  </si>
  <si>
    <t>• Prescripción de las acciones derivadas del contrato de seguros.</t>
  </si>
  <si>
    <t>• Existencia de coaseguro.</t>
  </si>
  <si>
    <t>• Aplicación de la limitación de responsabilidad por razón del deducible a cargo del asegurado.</t>
  </si>
  <si>
    <r>
      <t xml:space="preserve">X - </t>
    </r>
    <r>
      <rPr>
        <b/>
        <u/>
        <sz val="11"/>
        <color theme="1"/>
        <rFont val="Calibri"/>
        <family val="2"/>
        <scheme val="minor"/>
      </rPr>
      <t>Amparo vehículos propios y no propios:</t>
    </r>
    <r>
      <rPr>
        <sz val="11"/>
        <color theme="1"/>
        <rFont val="Calibri"/>
        <family val="2"/>
        <scheme val="minor"/>
      </rPr>
      <t xml:space="preserve"> Se ampara la responsabilidad civil extracontractual del ASEGURADO por los daños causados a terceros con vehículos propios y no propios que estén al servicio del asegurado, siempre y cuando estos daños ocurran durante el desarrollo de las actividades amparadas en la póliza. </t>
    </r>
    <r>
      <rPr>
        <b/>
        <u/>
        <sz val="11"/>
        <color theme="1"/>
        <rFont val="Calibri"/>
        <family val="2"/>
        <scheme val="minor"/>
      </rPr>
      <t>Esta cobertura opera en exceso</t>
    </r>
    <r>
      <rPr>
        <sz val="11"/>
        <color theme="1"/>
        <rFont val="Calibri"/>
        <family val="2"/>
        <scheme val="minor"/>
      </rPr>
      <t xml:space="preserve"> de los límites que para estos vehículos se tengan contratados en un seguro de automóviles vigente con un mínimo de por evento (el que sea mayor) aunque no exista cobertura de responsabilidad civil bajo una póliza de automóviles. Esta cobertura opera en exceso de los límites que para estos vehículos se tengan contratados en un seguro de automóviles vigente con un mínimo de $200/$200/$400 millones por evento. En caso de lesiones a una o más personas, antes de este anexo se afectará además el SOAT.</t>
    </r>
  </si>
  <si>
    <r>
      <t xml:space="preserve">X - </t>
    </r>
    <r>
      <rPr>
        <b/>
        <u/>
        <sz val="11"/>
        <color theme="1"/>
        <rFont val="Calibri"/>
        <family val="2"/>
        <scheme val="minor"/>
      </rPr>
      <t>Sublímite amparo vehículos propios y no propios</t>
    </r>
    <r>
      <rPr>
        <sz val="11"/>
        <color theme="1"/>
        <rFont val="Calibri"/>
        <family val="2"/>
        <scheme val="minor"/>
      </rPr>
      <t>: $300.000.000.</t>
    </r>
  </si>
  <si>
    <t xml:space="preserve">• Disminución de la suma asegurada por pago de indemnizaciones con cargo a la PÓLIZA DE RESPONSABILIDAD CIVIL - EXTRACONTRACTUAL GENERAL No.022999552 / 0.
</t>
  </si>
  <si>
    <t>X - Del valor asegurado por el amparo de vehículos propios y no propios ($300.000.000) se encuentra disponible toda la suma, ya que no se han efectuado pagos con cargo a dicho amparo.</t>
  </si>
  <si>
    <r>
      <t xml:space="preserve">X - </t>
    </r>
    <r>
      <rPr>
        <b/>
        <u/>
        <sz val="11"/>
        <color theme="1"/>
        <rFont val="Calibri"/>
        <family val="2"/>
        <scheme val="minor"/>
      </rPr>
      <t>Amparo vehículos propios y no propios</t>
    </r>
    <r>
      <rPr>
        <sz val="11"/>
        <color theme="1"/>
        <rFont val="Calibri"/>
        <family val="2"/>
        <scheme val="minor"/>
      </rPr>
      <t>: 10% sobre el valor de la pérdida - Mínimo $2.500.000.</t>
    </r>
  </si>
  <si>
    <t>X - Cobertura vehículos propios y no propios opera en exceso de los límites que para el vehículo involucrado en el accidente de tránsito se tengan contratados en el seguro de automóviles vigente.</t>
  </si>
  <si>
    <r>
      <t>SINIESTRO</t>
    </r>
    <r>
      <rPr>
        <sz val="11"/>
        <color theme="1"/>
        <rFont val="Calibri"/>
        <family val="2"/>
        <scheme val="minor"/>
      </rPr>
      <t xml:space="preserve"> 147364306 - </t>
    </r>
    <r>
      <rPr>
        <b/>
        <sz val="11"/>
        <color theme="1"/>
        <rFont val="Calibri"/>
        <family val="2"/>
        <scheme val="minor"/>
      </rPr>
      <t xml:space="preserve">APLICATIVO </t>
    </r>
    <r>
      <rPr>
        <sz val="11"/>
        <color theme="1"/>
        <rFont val="Calibri"/>
        <family val="2"/>
        <scheme val="minor"/>
      </rPr>
      <t>214616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</si>
</sst>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sz val="12"/>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6" fontId="0" fillId="0" borderId="1" xfId="1" applyNumberFormat="1"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7" fillId="2" borderId="4" xfId="0" applyFont="1" applyFill="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42" fontId="12" fillId="5" borderId="2" xfId="1" applyFont="1" applyFill="1" applyBorder="1" applyAlignment="1">
      <alignment horizontal="justify" vertical="top"/>
    </xf>
    <xf numFmtId="42" fontId="12" fillId="5" borderId="3" xfId="1" applyFont="1" applyFill="1" applyBorder="1" applyAlignment="1">
      <alignment horizontal="justify" vertical="top"/>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4" fillId="6" borderId="4" xfId="0" applyFont="1" applyFill="1" applyBorder="1" applyAlignment="1">
      <alignment horizontal="center" vertical="center"/>
    </xf>
    <xf numFmtId="0" fontId="2" fillId="0" borderId="2" xfId="0" applyFont="1"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top"/>
    </xf>
    <xf numFmtId="0" fontId="2" fillId="0" borderId="2" xfId="0" applyFont="1" applyBorder="1" applyAlignment="1">
      <alignment horizontal="justify" vertical="center"/>
    </xf>
    <xf numFmtId="165" fontId="0" fillId="0" borderId="1" xfId="0" applyNumberFormat="1" applyBorder="1" applyAlignment="1">
      <alignment horizontal="left" vertical="center"/>
    </xf>
    <xf numFmtId="165" fontId="0" fillId="0" borderId="1" xfId="0" applyNumberFormat="1"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0" fillId="0" borderId="11" xfId="0" applyBorder="1" applyAlignment="1">
      <alignment vertical="top" wrapText="1"/>
    </xf>
    <xf numFmtId="0" fontId="0" fillId="0" borderId="11" xfId="0" applyBorder="1" applyAlignment="1">
      <alignment horizontal="left" vertic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85" zoomScaleNormal="90" zoomScaleSheetLayoutView="116" workbookViewId="0">
      <selection activeCell="B12" sqref="B12:C14"/>
    </sheetView>
  </sheetViews>
  <sheetFormatPr baseColWidth="10" defaultColWidth="0" defaultRowHeight="14.5" x14ac:dyDescent="0.35"/>
  <cols>
    <col min="1" max="1" width="62.7265625" style="7" customWidth="1"/>
    <col min="2" max="2" width="59.90625" style="7" customWidth="1"/>
    <col min="3" max="3" width="55.36328125" style="7" customWidth="1"/>
    <col min="4" max="16384" width="11.453125" style="2" hidden="1"/>
  </cols>
  <sheetData>
    <row r="1" spans="1:3" ht="28.5" customHeight="1" x14ac:dyDescent="0.35">
      <c r="A1" s="48" t="s">
        <v>28</v>
      </c>
      <c r="B1" s="48"/>
      <c r="C1" s="48"/>
    </row>
    <row r="2" spans="1:3" x14ac:dyDescent="0.35">
      <c r="A2" s="5" t="s">
        <v>120</v>
      </c>
      <c r="B2" s="51" t="s">
        <v>174</v>
      </c>
      <c r="C2" s="52"/>
    </row>
    <row r="3" spans="1:3" x14ac:dyDescent="0.35">
      <c r="A3" s="5" t="s">
        <v>109</v>
      </c>
      <c r="B3" s="49" t="s">
        <v>175</v>
      </c>
      <c r="C3" s="50"/>
    </row>
    <row r="4" spans="1:3" x14ac:dyDescent="0.35">
      <c r="A4" s="5" t="s">
        <v>121</v>
      </c>
      <c r="B4" s="46" t="s">
        <v>176</v>
      </c>
      <c r="C4" s="50"/>
    </row>
    <row r="5" spans="1:3" ht="82" customHeight="1" x14ac:dyDescent="0.35">
      <c r="A5" s="5" t="s">
        <v>122</v>
      </c>
      <c r="B5" s="46" t="s">
        <v>177</v>
      </c>
      <c r="C5" s="50"/>
    </row>
    <row r="6" spans="1:3" x14ac:dyDescent="0.35">
      <c r="A6" s="5" t="s">
        <v>123</v>
      </c>
      <c r="B6" s="37" t="s">
        <v>110</v>
      </c>
      <c r="C6" s="37"/>
    </row>
    <row r="7" spans="1:3" ht="18" customHeight="1" x14ac:dyDescent="0.35">
      <c r="A7" s="5" t="s">
        <v>124</v>
      </c>
      <c r="B7" s="49" t="s">
        <v>178</v>
      </c>
      <c r="C7" s="50"/>
    </row>
    <row r="8" spans="1:3" ht="14" customHeight="1" x14ac:dyDescent="0.35">
      <c r="A8" s="5" t="s">
        <v>125</v>
      </c>
      <c r="B8" s="93" t="s">
        <v>179</v>
      </c>
      <c r="C8" s="94"/>
    </row>
    <row r="9" spans="1:3" x14ac:dyDescent="0.35">
      <c r="A9" s="5" t="s">
        <v>126</v>
      </c>
      <c r="B9" s="93" t="s">
        <v>184</v>
      </c>
      <c r="C9" s="94"/>
    </row>
    <row r="10" spans="1:3" x14ac:dyDescent="0.35">
      <c r="A10" s="5" t="s">
        <v>127</v>
      </c>
      <c r="B10" s="93" t="s">
        <v>182</v>
      </c>
      <c r="C10" s="94"/>
    </row>
    <row r="11" spans="1:3" ht="23.25" customHeight="1" x14ac:dyDescent="0.35">
      <c r="A11" s="5" t="s">
        <v>16</v>
      </c>
      <c r="B11" s="46" t="s">
        <v>185</v>
      </c>
      <c r="C11" s="47"/>
    </row>
    <row r="12" spans="1:3" x14ac:dyDescent="0.35">
      <c r="A12" s="38" t="s">
        <v>136</v>
      </c>
      <c r="B12" s="39" t="s">
        <v>186</v>
      </c>
      <c r="C12" s="37"/>
    </row>
    <row r="13" spans="1:3" ht="30" customHeight="1" x14ac:dyDescent="0.35">
      <c r="A13" s="38"/>
      <c r="B13" s="37"/>
      <c r="C13" s="37"/>
    </row>
    <row r="14" spans="1:3" ht="73.5" customHeight="1" x14ac:dyDescent="0.35">
      <c r="A14" s="38"/>
      <c r="B14" s="37"/>
      <c r="C14" s="37"/>
    </row>
    <row r="15" spans="1:3" ht="34.5" customHeight="1" x14ac:dyDescent="0.35">
      <c r="A15" s="5" t="s">
        <v>128</v>
      </c>
      <c r="B15" s="91">
        <f>SUM(C17,C18,C20,C21,C23)</f>
        <v>424277000</v>
      </c>
      <c r="C15" s="92"/>
    </row>
    <row r="16" spans="1:3" ht="33.75" customHeight="1" x14ac:dyDescent="0.35">
      <c r="A16" s="42" t="s">
        <v>129</v>
      </c>
      <c r="B16" s="43" t="s">
        <v>34</v>
      </c>
      <c r="C16" s="43"/>
    </row>
    <row r="17" spans="1:3" ht="33.75" customHeight="1" x14ac:dyDescent="0.35">
      <c r="A17" s="42"/>
      <c r="B17" s="9" t="s">
        <v>35</v>
      </c>
      <c r="C17" s="35">
        <v>72000000</v>
      </c>
    </row>
    <row r="18" spans="1:3" ht="33.75" customHeight="1" x14ac:dyDescent="0.35">
      <c r="A18" s="42"/>
      <c r="B18" s="9" t="s">
        <v>36</v>
      </c>
      <c r="C18" s="35">
        <v>2277000</v>
      </c>
    </row>
    <row r="19" spans="1:3" x14ac:dyDescent="0.35">
      <c r="A19" s="42"/>
      <c r="B19" s="44" t="s">
        <v>37</v>
      </c>
      <c r="C19" s="45"/>
    </row>
    <row r="20" spans="1:3" x14ac:dyDescent="0.35">
      <c r="A20" s="42"/>
      <c r="B20" s="9" t="s">
        <v>183</v>
      </c>
      <c r="C20" s="35">
        <v>350000000</v>
      </c>
    </row>
    <row r="21" spans="1:3" x14ac:dyDescent="0.35">
      <c r="A21" s="42"/>
      <c r="B21" s="9"/>
      <c r="C21" s="6"/>
    </row>
    <row r="22" spans="1:3" x14ac:dyDescent="0.35">
      <c r="A22" s="42"/>
      <c r="B22" s="44" t="s">
        <v>91</v>
      </c>
      <c r="C22" s="45"/>
    </row>
    <row r="23" spans="1:3" x14ac:dyDescent="0.35">
      <c r="A23" s="42"/>
      <c r="B23" s="9"/>
      <c r="C23" s="13"/>
    </row>
    <row r="24" spans="1:3" x14ac:dyDescent="0.35">
      <c r="A24" s="5" t="s">
        <v>130</v>
      </c>
      <c r="B24" s="37" t="s">
        <v>180</v>
      </c>
      <c r="C24" s="37"/>
    </row>
    <row r="25" spans="1:3" x14ac:dyDescent="0.35">
      <c r="A25" s="5" t="s">
        <v>131</v>
      </c>
      <c r="B25" s="37">
        <v>8301274571</v>
      </c>
      <c r="C25" s="37"/>
    </row>
    <row r="26" spans="1:3" x14ac:dyDescent="0.35">
      <c r="A26" s="5" t="s">
        <v>132</v>
      </c>
      <c r="B26" s="37" t="s">
        <v>181</v>
      </c>
      <c r="C26" s="37"/>
    </row>
    <row r="27" spans="1:3" x14ac:dyDescent="0.35">
      <c r="A27" s="5" t="s">
        <v>133</v>
      </c>
      <c r="B27" s="40">
        <v>45148</v>
      </c>
      <c r="C27" s="41"/>
    </row>
    <row r="28" spans="1:3" x14ac:dyDescent="0.35">
      <c r="A28" s="5" t="s">
        <v>134</v>
      </c>
      <c r="B28" s="36">
        <v>45623</v>
      </c>
      <c r="C28" s="36"/>
    </row>
    <row r="29" spans="1:3" x14ac:dyDescent="0.35">
      <c r="A29" s="5" t="s">
        <v>135</v>
      </c>
      <c r="B29" s="36">
        <v>45645</v>
      </c>
      <c r="C29" s="37"/>
    </row>
    <row r="34" spans="4:4" x14ac:dyDescent="0.35">
      <c r="D34" s="2" t="str">
        <f t="shared" ref="D34:D35" si="0">UPPER(A34)</f>
        <v/>
      </c>
    </row>
    <row r="35" spans="4:4" x14ac:dyDescent="0.3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tabSelected="1" zoomScale="85" zoomScaleNormal="85" workbookViewId="0">
      <selection activeCell="B7" sqref="B7:C7"/>
    </sheetView>
  </sheetViews>
  <sheetFormatPr baseColWidth="10" defaultColWidth="0" defaultRowHeight="14.5" x14ac:dyDescent="0.35"/>
  <cols>
    <col min="1" max="1" width="44.453125" style="98" customWidth="1"/>
    <col min="2" max="2" width="25.81640625" customWidth="1"/>
    <col min="3" max="3" width="100.6328125" customWidth="1"/>
    <col min="4" max="16384" width="11.453125" hidden="1"/>
  </cols>
  <sheetData>
    <row r="1" spans="1:3" ht="26" x14ac:dyDescent="0.35">
      <c r="A1" s="58" t="s">
        <v>27</v>
      </c>
      <c r="B1" s="58"/>
      <c r="C1" s="58"/>
    </row>
    <row r="2" spans="1:3" x14ac:dyDescent="0.35">
      <c r="A2" s="28" t="s">
        <v>14</v>
      </c>
      <c r="B2" s="101" t="s">
        <v>205</v>
      </c>
      <c r="C2" s="102"/>
    </row>
    <row r="3" spans="1:3" x14ac:dyDescent="0.35">
      <c r="A3" s="5" t="s">
        <v>187</v>
      </c>
      <c r="B3" s="37" t="str">
        <f>'GENERALES NOTA 322'!B2:C2</f>
        <v>11001310301820230012200</v>
      </c>
      <c r="C3" s="37"/>
    </row>
    <row r="4" spans="1:3" x14ac:dyDescent="0.35">
      <c r="A4" s="5" t="s">
        <v>109</v>
      </c>
      <c r="B4" s="37" t="str">
        <f>'GENERALES NOTA 322'!B3:C3</f>
        <v>Juzgado 18 Civil del Circuito de Bogotá</v>
      </c>
      <c r="C4" s="37"/>
    </row>
    <row r="5" spans="1:3" x14ac:dyDescent="0.35">
      <c r="A5" s="5" t="s">
        <v>121</v>
      </c>
      <c r="B5" s="37" t="str">
        <f>'GENERALES NOTA 322'!B4:C4</f>
        <v>Allianz Seguros S.A. 
Transportes Integrales y Eficientes de Colombia - Transcol S.A.S
Rentandes S.A.S.
John Andrei Betancur Arenas</v>
      </c>
      <c r="C5" s="37"/>
    </row>
    <row r="6" spans="1:3" x14ac:dyDescent="0.35">
      <c r="A6" s="5" t="s">
        <v>188</v>
      </c>
      <c r="B6" s="37" t="str">
        <f>'GENERALES NOTA 322'!B5:C5</f>
        <v>Luis Alberto Tovar Reina (padre)
María Victoria Méndez Camargo (madre)
Jessica Paola Tovar Méndez (hermana)
Luis Felipe Tovar Méndez (hermano)
Diego Armando Méndez Camargo (hermano)</v>
      </c>
      <c r="C6" s="37"/>
    </row>
    <row r="7" spans="1:3" x14ac:dyDescent="0.35">
      <c r="A7" s="5" t="s">
        <v>189</v>
      </c>
      <c r="B7" s="37" t="str">
        <f>'GENERALES NOTA 322'!B6:C6</f>
        <v>LLAMADA EN GARANTIA</v>
      </c>
      <c r="C7" s="37"/>
    </row>
    <row r="8" spans="1:3" x14ac:dyDescent="0.35">
      <c r="A8" s="28" t="s">
        <v>15</v>
      </c>
      <c r="B8" s="37" t="s">
        <v>190</v>
      </c>
      <c r="C8" s="37"/>
    </row>
    <row r="9" spans="1:3" x14ac:dyDescent="0.35">
      <c r="A9" s="28" t="s">
        <v>16</v>
      </c>
      <c r="B9" s="37" t="s">
        <v>191</v>
      </c>
      <c r="C9" s="37"/>
    </row>
    <row r="10" spans="1:3" ht="29" x14ac:dyDescent="0.35">
      <c r="A10" s="104" t="s">
        <v>60</v>
      </c>
      <c r="B10" s="105">
        <v>300000000</v>
      </c>
      <c r="C10" s="106" t="s">
        <v>192</v>
      </c>
    </row>
    <row r="11" spans="1:3" x14ac:dyDescent="0.35">
      <c r="A11" s="28" t="s">
        <v>99</v>
      </c>
      <c r="B11" s="103" t="s">
        <v>193</v>
      </c>
      <c r="C11" s="41"/>
    </row>
    <row r="12" spans="1:3" x14ac:dyDescent="0.35">
      <c r="A12" s="28" t="s">
        <v>46</v>
      </c>
      <c r="B12" s="49" t="s">
        <v>51</v>
      </c>
      <c r="C12" s="50"/>
    </row>
    <row r="13" spans="1:3" x14ac:dyDescent="0.35">
      <c r="A13" s="28" t="s">
        <v>17</v>
      </c>
      <c r="B13" s="37" t="s">
        <v>194</v>
      </c>
      <c r="C13" s="37"/>
    </row>
    <row r="14" spans="1:3" x14ac:dyDescent="0.35">
      <c r="A14" s="28" t="s">
        <v>18</v>
      </c>
      <c r="B14" s="37" t="s">
        <v>21</v>
      </c>
      <c r="C14" s="37"/>
    </row>
    <row r="15" spans="1:3" x14ac:dyDescent="0.35">
      <c r="A15" s="28" t="s">
        <v>19</v>
      </c>
      <c r="B15" s="37" t="s">
        <v>21</v>
      </c>
      <c r="C15" s="37"/>
    </row>
    <row r="16" spans="1:3" x14ac:dyDescent="0.35">
      <c r="A16" s="95" t="s">
        <v>20</v>
      </c>
      <c r="B16" s="37" t="s">
        <v>57</v>
      </c>
      <c r="C16" s="37"/>
    </row>
    <row r="17" spans="1:3" x14ac:dyDescent="0.35">
      <c r="A17" s="96"/>
      <c r="B17" s="99" t="s">
        <v>26</v>
      </c>
      <c r="C17" s="99" t="s">
        <v>4</v>
      </c>
    </row>
    <row r="18" spans="1:3" x14ac:dyDescent="0.35">
      <c r="A18" s="96"/>
      <c r="B18" s="9" t="s">
        <v>195</v>
      </c>
      <c r="C18" s="9" t="s">
        <v>195</v>
      </c>
    </row>
    <row r="19" spans="1:3" x14ac:dyDescent="0.35">
      <c r="A19" s="96"/>
      <c r="B19" s="9" t="s">
        <v>195</v>
      </c>
      <c r="C19" s="9" t="s">
        <v>195</v>
      </c>
    </row>
    <row r="20" spans="1:3" x14ac:dyDescent="0.35">
      <c r="A20" s="96"/>
      <c r="B20" s="9" t="s">
        <v>195</v>
      </c>
      <c r="C20" s="9" t="s">
        <v>195</v>
      </c>
    </row>
    <row r="21" spans="1:3" x14ac:dyDescent="0.35">
      <c r="A21" s="28" t="s">
        <v>13</v>
      </c>
      <c r="B21" s="37" t="s">
        <v>22</v>
      </c>
      <c r="C21" s="37"/>
    </row>
    <row r="22" spans="1:3" x14ac:dyDescent="0.35">
      <c r="A22" s="28" t="s">
        <v>47</v>
      </c>
      <c r="B22" s="37" t="s">
        <v>195</v>
      </c>
      <c r="C22" s="37"/>
    </row>
    <row r="23" spans="1:3" x14ac:dyDescent="0.35">
      <c r="A23" s="28" t="s">
        <v>5</v>
      </c>
      <c r="B23" s="37" t="s">
        <v>12</v>
      </c>
      <c r="C23" s="37"/>
    </row>
    <row r="24" spans="1:3" x14ac:dyDescent="0.35">
      <c r="A24" s="28" t="s">
        <v>58</v>
      </c>
      <c r="B24" s="37" t="s">
        <v>22</v>
      </c>
      <c r="C24" s="37"/>
    </row>
    <row r="25" spans="1:3" x14ac:dyDescent="0.35">
      <c r="A25" s="28" t="s">
        <v>25</v>
      </c>
      <c r="B25" s="37" t="s">
        <v>195</v>
      </c>
      <c r="C25" s="37"/>
    </row>
    <row r="26" spans="1:3" x14ac:dyDescent="0.35">
      <c r="A26" s="97" t="s">
        <v>59</v>
      </c>
      <c r="B26" s="37" t="s">
        <v>22</v>
      </c>
      <c r="C26" s="37"/>
    </row>
    <row r="27" spans="1:3" x14ac:dyDescent="0.35">
      <c r="A27" s="100" t="s">
        <v>50</v>
      </c>
      <c r="B27" s="100"/>
      <c r="C27" s="100"/>
    </row>
    <row r="28" spans="1:3" ht="120" customHeight="1" x14ac:dyDescent="0.35">
      <c r="A28" s="107" t="s">
        <v>24</v>
      </c>
      <c r="B28" s="108"/>
      <c r="C28" s="26" t="s">
        <v>199</v>
      </c>
    </row>
    <row r="29" spans="1:3" ht="33.5" customHeight="1" x14ac:dyDescent="0.35">
      <c r="A29" s="55" t="s">
        <v>23</v>
      </c>
      <c r="B29" s="56"/>
      <c r="C29" s="109" t="s">
        <v>200</v>
      </c>
    </row>
    <row r="30" spans="1:3" ht="46" customHeight="1" x14ac:dyDescent="0.35">
      <c r="A30" s="55" t="s">
        <v>201</v>
      </c>
      <c r="B30" s="56"/>
      <c r="C30" s="110" t="s">
        <v>202</v>
      </c>
    </row>
    <row r="31" spans="1:3" ht="14.5" customHeight="1" x14ac:dyDescent="0.35">
      <c r="A31" s="55" t="s">
        <v>196</v>
      </c>
      <c r="B31" s="56"/>
      <c r="C31" s="26" t="s">
        <v>195</v>
      </c>
    </row>
    <row r="32" spans="1:3" x14ac:dyDescent="0.35">
      <c r="A32" s="55" t="s">
        <v>197</v>
      </c>
      <c r="B32" s="56"/>
      <c r="C32" s="26" t="s">
        <v>195</v>
      </c>
    </row>
    <row r="33" spans="1:3" ht="28.5" customHeight="1" x14ac:dyDescent="0.35">
      <c r="A33" s="55" t="s">
        <v>198</v>
      </c>
      <c r="B33" s="56"/>
      <c r="C33" s="109" t="s">
        <v>203</v>
      </c>
    </row>
    <row r="34" spans="1:3" ht="14.5" customHeight="1" x14ac:dyDescent="0.35">
      <c r="A34" s="27" t="s">
        <v>77</v>
      </c>
      <c r="B34" s="27"/>
      <c r="C34" s="26" t="s">
        <v>195</v>
      </c>
    </row>
    <row r="35" spans="1:3" ht="29" x14ac:dyDescent="0.35">
      <c r="A35" s="112" t="s">
        <v>89</v>
      </c>
      <c r="B35" s="102"/>
      <c r="C35" s="111" t="s">
        <v>204</v>
      </c>
    </row>
    <row r="36" spans="1:3" x14ac:dyDescent="0.35">
      <c r="A36" s="57" t="s">
        <v>71</v>
      </c>
      <c r="B36" s="57"/>
      <c r="C36" s="57"/>
    </row>
    <row r="37" spans="1:3" x14ac:dyDescent="0.35">
      <c r="A37" s="53" t="s">
        <v>72</v>
      </c>
      <c r="B37" s="53"/>
      <c r="C37" s="26" t="s">
        <v>195</v>
      </c>
    </row>
    <row r="38" spans="1:3" x14ac:dyDescent="0.35">
      <c r="A38" s="53" t="s">
        <v>73</v>
      </c>
      <c r="B38" s="53"/>
      <c r="C38" s="26" t="s">
        <v>195</v>
      </c>
    </row>
    <row r="39" spans="1:3" x14ac:dyDescent="0.35">
      <c r="A39" s="53" t="s">
        <v>74</v>
      </c>
      <c r="B39" s="53"/>
      <c r="C39" s="26" t="s">
        <v>195</v>
      </c>
    </row>
    <row r="40" spans="1:3" x14ac:dyDescent="0.35">
      <c r="A40" s="53" t="s">
        <v>75</v>
      </c>
      <c r="B40" s="53"/>
      <c r="C40" s="26" t="s">
        <v>195</v>
      </c>
    </row>
    <row r="41" spans="1:3" x14ac:dyDescent="0.35">
      <c r="A41" s="53" t="s">
        <v>76</v>
      </c>
      <c r="B41" s="53"/>
      <c r="C41" s="26" t="s">
        <v>195</v>
      </c>
    </row>
    <row r="42" spans="1:3" x14ac:dyDescent="0.35">
      <c r="A42" s="53" t="s">
        <v>78</v>
      </c>
      <c r="B42" s="53"/>
      <c r="C42" s="26" t="s">
        <v>195</v>
      </c>
    </row>
    <row r="43" spans="1:3" x14ac:dyDescent="0.35">
      <c r="A43" s="53" t="s">
        <v>79</v>
      </c>
      <c r="B43" s="53"/>
      <c r="C43" s="26" t="s">
        <v>195</v>
      </c>
    </row>
    <row r="44" spans="1:3" x14ac:dyDescent="0.35">
      <c r="A44" s="53" t="s">
        <v>80</v>
      </c>
      <c r="B44" s="53"/>
      <c r="C44" s="26" t="s">
        <v>195</v>
      </c>
    </row>
    <row r="45" spans="1:3" x14ac:dyDescent="0.35">
      <c r="A45" s="53" t="s">
        <v>81</v>
      </c>
      <c r="B45" s="53"/>
      <c r="C45" s="26" t="s">
        <v>195</v>
      </c>
    </row>
    <row r="46" spans="1:3" x14ac:dyDescent="0.35">
      <c r="A46" s="53" t="s">
        <v>82</v>
      </c>
      <c r="B46" s="53"/>
      <c r="C46" s="26" t="s">
        <v>195</v>
      </c>
    </row>
    <row r="47" spans="1:3" x14ac:dyDescent="0.35">
      <c r="A47" s="53" t="s">
        <v>83</v>
      </c>
      <c r="B47" s="53"/>
      <c r="C47" s="26" t="s">
        <v>195</v>
      </c>
    </row>
    <row r="48" spans="1:3" x14ac:dyDescent="0.35">
      <c r="A48" s="53" t="s">
        <v>84</v>
      </c>
      <c r="B48" s="53"/>
      <c r="C48" s="26" t="s">
        <v>195</v>
      </c>
    </row>
    <row r="49" spans="1:3" x14ac:dyDescent="0.35">
      <c r="A49" s="53" t="s">
        <v>85</v>
      </c>
      <c r="B49" s="53"/>
      <c r="C49" s="26" t="s">
        <v>195</v>
      </c>
    </row>
    <row r="50" spans="1:3" x14ac:dyDescent="0.35">
      <c r="A50" s="53" t="s">
        <v>86</v>
      </c>
      <c r="B50" s="53"/>
      <c r="C50" s="26" t="s">
        <v>195</v>
      </c>
    </row>
    <row r="51" spans="1:3" x14ac:dyDescent="0.35">
      <c r="A51" s="53" t="s">
        <v>87</v>
      </c>
      <c r="B51" s="53"/>
      <c r="C51" s="26" t="s">
        <v>195</v>
      </c>
    </row>
    <row r="52" spans="1:3" x14ac:dyDescent="0.35">
      <c r="A52" s="53" t="s">
        <v>88</v>
      </c>
      <c r="B52" s="53"/>
      <c r="C52" s="26" t="s">
        <v>195</v>
      </c>
    </row>
  </sheetData>
  <mergeCells count="47">
    <mergeCell ref="B14:C14"/>
    <mergeCell ref="A1:C1"/>
    <mergeCell ref="B8:C8"/>
    <mergeCell ref="B9:C9"/>
    <mergeCell ref="B12:C12"/>
    <mergeCell ref="B13:C13"/>
    <mergeCell ref="B2:C2"/>
    <mergeCell ref="B3:C3"/>
    <mergeCell ref="B4:C4"/>
    <mergeCell ref="B5:C5"/>
    <mergeCell ref="B6:C6"/>
    <mergeCell ref="B7:C7"/>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5:B35"/>
    <mergeCell ref="A49:B49"/>
    <mergeCell ref="A50:B50"/>
    <mergeCell ref="A51:B51"/>
    <mergeCell ref="A52:B52"/>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opLeftCell="A12" zoomScaleNormal="100" workbookViewId="0">
      <selection activeCell="B42" sqref="B4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58" t="s">
        <v>29</v>
      </c>
      <c r="B1" s="58"/>
      <c r="C1" s="58"/>
    </row>
    <row r="2" spans="1:6" x14ac:dyDescent="0.35">
      <c r="A2" s="17" t="s">
        <v>14</v>
      </c>
      <c r="B2" s="78" t="str">
        <f>'GENERALES NOTA 321'!B2:C2</f>
        <v>SINIESTRO 147364306 - APLICATIVO 214616</v>
      </c>
      <c r="C2" s="79"/>
    </row>
    <row r="3" spans="1:6" x14ac:dyDescent="0.35">
      <c r="A3" s="18" t="s">
        <v>2</v>
      </c>
      <c r="B3" s="63" t="str">
        <f>'GENERALES NOTA 321'!B3:C3</f>
        <v>11001310301820230012200</v>
      </c>
      <c r="C3" s="63"/>
    </row>
    <row r="4" spans="1:6" x14ac:dyDescent="0.35">
      <c r="A4" s="18" t="s">
        <v>0</v>
      </c>
      <c r="B4" s="63" t="str">
        <f>'GENERALES NOTA 321'!B4:C4</f>
        <v>Juzgado 18 Civil del Circuito de Bogotá</v>
      </c>
      <c r="C4" s="63"/>
    </row>
    <row r="5" spans="1:6" x14ac:dyDescent="0.35">
      <c r="A5" s="18" t="s">
        <v>92</v>
      </c>
      <c r="B5" s="63" t="str">
        <f>'GENERALES NOTA 321'!B5:C5</f>
        <v>Allianz Seguros S.A. 
Transportes Integrales y Eficientes de Colombia - Transcol S.A.S
Rentandes S.A.S.
John Andrei Betancur Arenas</v>
      </c>
      <c r="C5" s="63"/>
    </row>
    <row r="6" spans="1:6" ht="14.5" customHeight="1" x14ac:dyDescent="0.35">
      <c r="A6" s="18" t="s">
        <v>1</v>
      </c>
      <c r="B6" s="63" t="str">
        <f>'GENERALES NOTA 321'!B6:C6</f>
        <v>Luis Alberto Tovar Reina (padre)
María Victoria Méndez Camargo (madre)
Jessica Paola Tovar Méndez (hermana)
Luis Felipe Tovar Méndez (hermano)
Diego Armando Méndez Camargo (hermano)</v>
      </c>
      <c r="C6" s="63"/>
    </row>
    <row r="7" spans="1:6" x14ac:dyDescent="0.35">
      <c r="A7" s="18" t="s">
        <v>93</v>
      </c>
      <c r="B7" s="63" t="str">
        <f>'GENERALES NOTA 321'!B7:C7</f>
        <v>LLAMADA EN GARANTIA</v>
      </c>
      <c r="C7" s="63"/>
    </row>
    <row r="8" spans="1:6" ht="29" x14ac:dyDescent="0.35">
      <c r="A8" s="18" t="s">
        <v>32</v>
      </c>
      <c r="B8" s="74">
        <f>'GENERALES NOTA 322'!B15:C15</f>
        <v>424277000</v>
      </c>
      <c r="C8" s="75"/>
    </row>
    <row r="9" spans="1:6" x14ac:dyDescent="0.35">
      <c r="A9" s="80" t="s">
        <v>33</v>
      </c>
      <c r="B9" s="66" t="s">
        <v>34</v>
      </c>
      <c r="C9" s="67"/>
    </row>
    <row r="10" spans="1:6" x14ac:dyDescent="0.35">
      <c r="A10" s="80"/>
      <c r="B10" s="19" t="s">
        <v>35</v>
      </c>
      <c r="C10" s="16">
        <f>'GENERALES NOTA 322'!C17</f>
        <v>72000000</v>
      </c>
    </row>
    <row r="11" spans="1:6" x14ac:dyDescent="0.35">
      <c r="A11" s="80"/>
      <c r="B11" s="19" t="s">
        <v>36</v>
      </c>
      <c r="C11" s="16">
        <f>'GENERALES NOTA 322'!C18</f>
        <v>2277000</v>
      </c>
    </row>
    <row r="12" spans="1:6" x14ac:dyDescent="0.35">
      <c r="A12" s="80"/>
      <c r="B12" s="66"/>
      <c r="C12" s="67"/>
    </row>
    <row r="13" spans="1:6" x14ac:dyDescent="0.35">
      <c r="A13" s="80"/>
      <c r="B13" s="19" t="s">
        <v>95</v>
      </c>
      <c r="C13" s="21"/>
    </row>
    <row r="14" spans="1:6" x14ac:dyDescent="0.35">
      <c r="A14" s="80"/>
      <c r="B14" s="19" t="s">
        <v>96</v>
      </c>
      <c r="C14" s="21"/>
      <c r="E14" t="s">
        <v>45</v>
      </c>
      <c r="F14" s="14">
        <v>0.7</v>
      </c>
    </row>
    <row r="15" spans="1:6" x14ac:dyDescent="0.35">
      <c r="A15" s="20" t="s">
        <v>30</v>
      </c>
      <c r="B15" s="78" t="s">
        <v>103</v>
      </c>
      <c r="C15" s="79"/>
    </row>
    <row r="16" spans="1:6" ht="89.25" customHeight="1" x14ac:dyDescent="0.35">
      <c r="A16" s="18" t="s">
        <v>31</v>
      </c>
      <c r="B16" s="76"/>
      <c r="C16" s="77"/>
    </row>
    <row r="17" spans="1:3" ht="28.5" customHeight="1" x14ac:dyDescent="0.35">
      <c r="A17" s="11" t="s">
        <v>38</v>
      </c>
      <c r="B17" s="61">
        <f>((C19+C20+C22+C23)-C26)*C25*C27</f>
        <v>100000000</v>
      </c>
      <c r="C17" s="61"/>
    </row>
    <row r="18" spans="1:3" x14ac:dyDescent="0.35">
      <c r="A18" s="20" t="s">
        <v>39</v>
      </c>
      <c r="B18" s="68" t="s">
        <v>34</v>
      </c>
      <c r="C18" s="69"/>
    </row>
    <row r="19" spans="1:3" x14ac:dyDescent="0.35">
      <c r="A19" s="64"/>
      <c r="B19" s="19" t="s">
        <v>35</v>
      </c>
      <c r="C19" s="16">
        <v>100000000</v>
      </c>
    </row>
    <row r="20" spans="1:3" x14ac:dyDescent="0.35">
      <c r="A20" s="65"/>
      <c r="B20" s="19" t="s">
        <v>36</v>
      </c>
      <c r="C20" s="16">
        <v>0</v>
      </c>
    </row>
    <row r="21" spans="1:3" x14ac:dyDescent="0.35">
      <c r="A21" s="65"/>
      <c r="B21" s="66" t="s">
        <v>37</v>
      </c>
      <c r="C21" s="67"/>
    </row>
    <row r="22" spans="1:3" x14ac:dyDescent="0.35">
      <c r="A22" s="65"/>
      <c r="B22" s="19" t="s">
        <v>95</v>
      </c>
      <c r="C22" s="16">
        <v>0</v>
      </c>
    </row>
    <row r="23" spans="1:3" ht="29" x14ac:dyDescent="0.35">
      <c r="A23" s="65"/>
      <c r="B23" s="19" t="s">
        <v>97</v>
      </c>
      <c r="C23" s="16">
        <v>0</v>
      </c>
    </row>
    <row r="24" spans="1:3" x14ac:dyDescent="0.35">
      <c r="A24" s="65"/>
      <c r="B24" s="66" t="s">
        <v>98</v>
      </c>
      <c r="C24" s="67"/>
    </row>
    <row r="25" spans="1:3" x14ac:dyDescent="0.35">
      <c r="A25" s="22"/>
      <c r="B25" s="19" t="s">
        <v>102</v>
      </c>
      <c r="C25" s="23">
        <v>1</v>
      </c>
    </row>
    <row r="26" spans="1:3" x14ac:dyDescent="0.35">
      <c r="A26" s="24"/>
      <c r="B26" s="19" t="s">
        <v>99</v>
      </c>
      <c r="C26" s="25">
        <v>0</v>
      </c>
    </row>
    <row r="27" spans="1:3" x14ac:dyDescent="0.35">
      <c r="A27" s="24"/>
      <c r="B27" s="19" t="s">
        <v>111</v>
      </c>
      <c r="C27" s="23">
        <v>1</v>
      </c>
    </row>
    <row r="28" spans="1:3" x14ac:dyDescent="0.35">
      <c r="A28" s="15" t="s">
        <v>90</v>
      </c>
      <c r="B28" s="61">
        <f>IFERROR(B17*(VLOOKUP(B15,Hoja2!$G$1:$H$6,2,0)),16666)</f>
        <v>70000000</v>
      </c>
      <c r="C28" s="61"/>
    </row>
    <row r="29" spans="1:3" ht="103.5" customHeight="1" x14ac:dyDescent="0.35">
      <c r="A29" s="18" t="s">
        <v>40</v>
      </c>
      <c r="B29" s="62"/>
      <c r="C29" s="63"/>
    </row>
    <row r="30" spans="1:3" ht="132" customHeight="1" x14ac:dyDescent="0.35">
      <c r="A30" s="18" t="s">
        <v>41</v>
      </c>
      <c r="B30" s="70"/>
      <c r="C30" s="71"/>
    </row>
    <row r="32" spans="1:3" x14ac:dyDescent="0.35">
      <c r="A32" s="24"/>
      <c r="B32" s="24"/>
      <c r="C32" s="24"/>
    </row>
    <row r="33" spans="1:3" ht="26" x14ac:dyDescent="0.35">
      <c r="A33" s="72" t="s">
        <v>168</v>
      </c>
      <c r="B33" s="72"/>
      <c r="C33" s="72"/>
    </row>
    <row r="34" spans="1:3" x14ac:dyDescent="0.35">
      <c r="A34" s="73" t="s">
        <v>171</v>
      </c>
      <c r="B34" s="73"/>
      <c r="C34" s="73"/>
    </row>
    <row r="35" spans="1:3" x14ac:dyDescent="0.35">
      <c r="A35" s="30" t="s">
        <v>150</v>
      </c>
      <c r="B35" s="30" t="s">
        <v>169</v>
      </c>
      <c r="C35" s="31" t="s">
        <v>170</v>
      </c>
    </row>
    <row r="36" spans="1:3" ht="25" x14ac:dyDescent="0.35">
      <c r="A36" s="32" t="s">
        <v>158</v>
      </c>
      <c r="B36" s="33" t="s">
        <v>22</v>
      </c>
      <c r="C36" s="32" t="s">
        <v>172</v>
      </c>
    </row>
    <row r="37" spans="1:3" ht="62.5" x14ac:dyDescent="0.35">
      <c r="A37" s="32" t="s">
        <v>159</v>
      </c>
      <c r="B37" s="33" t="s">
        <v>22</v>
      </c>
      <c r="C37" s="32" t="s">
        <v>151</v>
      </c>
    </row>
    <row r="38" spans="1:3" ht="37.5" x14ac:dyDescent="0.35">
      <c r="A38" s="32" t="s">
        <v>160</v>
      </c>
      <c r="B38" s="33" t="s">
        <v>22</v>
      </c>
      <c r="C38" s="32" t="s">
        <v>173</v>
      </c>
    </row>
    <row r="39" spans="1:3" ht="25" x14ac:dyDescent="0.35">
      <c r="A39" s="32" t="s">
        <v>161</v>
      </c>
      <c r="B39" s="33" t="s">
        <v>22</v>
      </c>
      <c r="C39" s="32" t="s">
        <v>152</v>
      </c>
    </row>
    <row r="40" spans="1:3" x14ac:dyDescent="0.35">
      <c r="A40" s="32" t="s">
        <v>162</v>
      </c>
      <c r="B40" s="33" t="s">
        <v>22</v>
      </c>
      <c r="C40" s="34"/>
    </row>
    <row r="41" spans="1:3" ht="25" x14ac:dyDescent="0.35">
      <c r="A41" s="32" t="s">
        <v>163</v>
      </c>
      <c r="B41" s="33" t="s">
        <v>22</v>
      </c>
      <c r="C41" s="32" t="s">
        <v>153</v>
      </c>
    </row>
    <row r="42" spans="1:3" ht="25" x14ac:dyDescent="0.35">
      <c r="A42" s="32" t="s">
        <v>164</v>
      </c>
      <c r="B42" s="33" t="s">
        <v>22</v>
      </c>
      <c r="C42" s="32" t="s">
        <v>154</v>
      </c>
    </row>
    <row r="43" spans="1:3" x14ac:dyDescent="0.35">
      <c r="A43" s="32" t="s">
        <v>165</v>
      </c>
      <c r="B43" s="33" t="s">
        <v>22</v>
      </c>
      <c r="C43" s="34" t="s">
        <v>155</v>
      </c>
    </row>
    <row r="44" spans="1:3" ht="25" x14ac:dyDescent="0.35">
      <c r="A44" s="32" t="s">
        <v>166</v>
      </c>
      <c r="B44" s="33" t="s">
        <v>22</v>
      </c>
      <c r="C44" s="34" t="s">
        <v>156</v>
      </c>
    </row>
    <row r="45" spans="1:3" ht="25" x14ac:dyDescent="0.35">
      <c r="A45" s="32" t="s">
        <v>167</v>
      </c>
      <c r="B45" s="33" t="s">
        <v>22</v>
      </c>
      <c r="C45" s="34" t="s">
        <v>157</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4.5" x14ac:dyDescent="0.35"/>
  <cols>
    <col min="1" max="1" width="62.36328125" customWidth="1"/>
    <col min="2" max="3" width="69.36328125" customWidth="1"/>
    <col min="4" max="16384" width="10.81640625" hidden="1"/>
  </cols>
  <sheetData>
    <row r="1" spans="1:3" ht="26" x14ac:dyDescent="0.35">
      <c r="A1" s="58" t="s">
        <v>42</v>
      </c>
      <c r="B1" s="58"/>
      <c r="C1" s="58"/>
    </row>
    <row r="2" spans="1:3" ht="17" customHeight="1" x14ac:dyDescent="0.35">
      <c r="A2" s="28" t="s">
        <v>14</v>
      </c>
      <c r="B2" s="60" t="str">
        <f>'[2]AUTOS NOTA 321'!B2:C2</f>
        <v xml:space="preserve">SINIESTRO   LEGIS </v>
      </c>
      <c r="C2" s="59"/>
    </row>
    <row r="3" spans="1:3" ht="16" customHeight="1" x14ac:dyDescent="0.35">
      <c r="A3" s="5" t="s">
        <v>120</v>
      </c>
      <c r="B3" s="37" t="str">
        <f>'GENERALES NOTA 322'!B2:C2</f>
        <v>11001310301820230012200</v>
      </c>
      <c r="C3" s="37"/>
    </row>
    <row r="4" spans="1:3" x14ac:dyDescent="0.35">
      <c r="A4" s="5" t="s">
        <v>109</v>
      </c>
      <c r="B4" s="37" t="str">
        <f>'GENERALES NOTA 322'!B3:C3</f>
        <v>Juzgado 18 Civil del Circuito de Bogotá</v>
      </c>
      <c r="C4" s="37"/>
    </row>
    <row r="5" spans="1:3" ht="29" customHeight="1" x14ac:dyDescent="0.35">
      <c r="A5" s="5" t="s">
        <v>121</v>
      </c>
      <c r="B5" s="37" t="str">
        <f>'GENERALES NOTA 322'!B4:C4</f>
        <v>Allianz Seguros S.A. 
Transportes Integrales y Eficientes de Colombia - Transcol S.A.S
Rentandes S.A.S.
John Andrei Betancur Arenas</v>
      </c>
      <c r="C5" s="37"/>
    </row>
    <row r="6" spans="1:3" x14ac:dyDescent="0.35">
      <c r="A6" s="5" t="s">
        <v>122</v>
      </c>
      <c r="B6" s="37" t="str">
        <f>'GENERALES NOTA 322'!B5:C5</f>
        <v>Luis Alberto Tovar Reina (padre)
María Victoria Méndez Camargo (madre)
Jessica Paola Tovar Méndez (hermana)
Luis Felipe Tovar Méndez (hermano)
Diego Armando Méndez Camargo (hermano)</v>
      </c>
      <c r="C6" s="37"/>
    </row>
    <row r="7" spans="1:3" ht="43.5" customHeight="1" x14ac:dyDescent="0.35">
      <c r="A7" s="5" t="s">
        <v>123</v>
      </c>
      <c r="B7" s="37" t="str">
        <f>'GENERALES NOTA 322'!B6:C6</f>
        <v>LLAMADA EN GARANTIA</v>
      </c>
      <c r="C7" s="37"/>
    </row>
    <row r="8" spans="1:3" x14ac:dyDescent="0.35">
      <c r="A8" s="5" t="s">
        <v>100</v>
      </c>
      <c r="B8" s="37" t="s">
        <v>103</v>
      </c>
      <c r="C8" s="37"/>
    </row>
    <row r="9" spans="1:3" x14ac:dyDescent="0.35">
      <c r="A9" s="12" t="s">
        <v>39</v>
      </c>
      <c r="B9" s="81"/>
      <c r="C9" s="81"/>
    </row>
    <row r="10" spans="1:3" x14ac:dyDescent="0.35">
      <c r="A10" s="12" t="s">
        <v>140</v>
      </c>
      <c r="B10" s="37"/>
      <c r="C10" s="37"/>
    </row>
    <row r="11" spans="1:3" x14ac:dyDescent="0.35">
      <c r="A11" s="12" t="s">
        <v>139</v>
      </c>
      <c r="B11" s="82"/>
      <c r="C11" s="54"/>
    </row>
    <row r="12" spans="1:3" ht="29" x14ac:dyDescent="0.35">
      <c r="A12" s="5" t="s">
        <v>141</v>
      </c>
      <c r="B12" s="37"/>
      <c r="C12" s="37"/>
    </row>
    <row r="13" spans="1:3" ht="29" x14ac:dyDescent="0.35">
      <c r="A13" s="5" t="s">
        <v>142</v>
      </c>
      <c r="B13" s="37"/>
      <c r="C13" s="37"/>
    </row>
    <row r="14" spans="1:3" x14ac:dyDescent="0.35">
      <c r="A14" s="5" t="s">
        <v>143</v>
      </c>
      <c r="B14" s="60"/>
      <c r="C14" s="59"/>
    </row>
    <row r="15" spans="1:3" x14ac:dyDescent="0.35">
      <c r="A15" s="12" t="s">
        <v>144</v>
      </c>
      <c r="B15" s="37"/>
      <c r="C15" s="37"/>
    </row>
    <row r="16" spans="1:3" ht="100.5" customHeight="1" x14ac:dyDescent="0.35">
      <c r="A16" s="9" t="s">
        <v>145</v>
      </c>
      <c r="B16" s="54"/>
      <c r="C16" s="54"/>
    </row>
    <row r="17" ht="36.5" customHeight="1" x14ac:dyDescent="0.3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83" t="s">
        <v>118</v>
      </c>
      <c r="B1" s="83"/>
      <c r="C1" s="83"/>
    </row>
    <row r="2" spans="1:3" x14ac:dyDescent="0.35">
      <c r="A2" s="28" t="s">
        <v>14</v>
      </c>
      <c r="B2" s="60" t="str">
        <f>'[2]AUTOS NOTA 321'!B2:C2</f>
        <v xml:space="preserve">SINIESTRO   LEGIS </v>
      </c>
      <c r="C2" s="59"/>
    </row>
    <row r="3" spans="1:3" ht="23.5" customHeight="1" x14ac:dyDescent="0.35">
      <c r="A3" s="5" t="s">
        <v>2</v>
      </c>
      <c r="B3" s="37" t="str">
        <f>'GENERALES NOTA 322'!B2:C2</f>
        <v>11001310301820230012200</v>
      </c>
      <c r="C3" s="37"/>
    </row>
    <row r="4" spans="1:3" x14ac:dyDescent="0.35">
      <c r="A4" s="5" t="s">
        <v>0</v>
      </c>
      <c r="B4" s="37" t="str">
        <f>'GENERALES NOTA 322'!B3:C3</f>
        <v>Juzgado 18 Civil del Circuito de Bogotá</v>
      </c>
      <c r="C4" s="37"/>
    </row>
    <row r="5" spans="1:3" x14ac:dyDescent="0.35">
      <c r="A5" s="5" t="s">
        <v>92</v>
      </c>
      <c r="B5" s="37" t="str">
        <f>'GENERALES NOTA 322'!B4:C4</f>
        <v>Allianz Seguros S.A. 
Transportes Integrales y Eficientes de Colombia - Transcol S.A.S
Rentandes S.A.S.
John Andrei Betancur Arenas</v>
      </c>
      <c r="C5" s="37"/>
    </row>
    <row r="6" spans="1:3" x14ac:dyDescent="0.35">
      <c r="A6" s="5" t="s">
        <v>1</v>
      </c>
      <c r="B6" s="37" t="str">
        <f>'GENERALES NOTA 322'!B5:C5</f>
        <v>Luis Alberto Tovar Reina (padre)
María Victoria Méndez Camargo (madre)
Jessica Paola Tovar Méndez (hermana)
Luis Felipe Tovar Méndez (hermano)
Diego Armando Méndez Camargo (hermano)</v>
      </c>
      <c r="C6" s="37"/>
    </row>
    <row r="7" spans="1:3" x14ac:dyDescent="0.35">
      <c r="A7" s="5" t="s">
        <v>93</v>
      </c>
      <c r="B7" s="37" t="str">
        <f>'GENERALES NOTA 322'!B6:C6</f>
        <v>LLAMADA EN GARANTIA</v>
      </c>
      <c r="C7" s="37"/>
    </row>
    <row r="8" spans="1:3" x14ac:dyDescent="0.35">
      <c r="A8" s="5" t="s">
        <v>100</v>
      </c>
      <c r="B8" s="37" t="str">
        <f>'GENERALES NOTA 325'!B8:C8</f>
        <v>PROBABLE GENERALES</v>
      </c>
      <c r="C8" s="37"/>
    </row>
    <row r="9" spans="1:3" x14ac:dyDescent="0.35">
      <c r="A9" s="12" t="s">
        <v>39</v>
      </c>
      <c r="B9" s="84">
        <f>'GENERALES  NOTA 324 -478'!B17:C17</f>
        <v>100000000</v>
      </c>
      <c r="C9" s="84"/>
    </row>
    <row r="10" spans="1:3" x14ac:dyDescent="0.35">
      <c r="A10" s="5" t="s">
        <v>112</v>
      </c>
      <c r="B10" s="85">
        <v>25000000</v>
      </c>
      <c r="C10" s="85"/>
    </row>
    <row r="11" spans="1:3" ht="41" customHeight="1" x14ac:dyDescent="0.35">
      <c r="A11" s="5" t="s">
        <v>149</v>
      </c>
      <c r="B11" s="37"/>
      <c r="C11" s="37"/>
    </row>
    <row r="12" spans="1:3" ht="41" hidden="1" customHeight="1" x14ac:dyDescent="0.35">
      <c r="A12" s="5" t="s">
        <v>115</v>
      </c>
      <c r="B12" s="37"/>
      <c r="C12" s="37"/>
    </row>
    <row r="13" spans="1:3" ht="18.75" customHeight="1" x14ac:dyDescent="0.35">
      <c r="A13" s="5" t="s">
        <v>116</v>
      </c>
      <c r="B13" s="86"/>
      <c r="C13" s="86"/>
    </row>
    <row r="14" spans="1:3" x14ac:dyDescent="0.35">
      <c r="A14" s="5" t="s">
        <v>117</v>
      </c>
      <c r="B14" s="37"/>
      <c r="C14" s="37"/>
    </row>
    <row r="20" spans="4:8" x14ac:dyDescent="0.35">
      <c r="D20" t="str">
        <f t="shared" ref="D20:H20" si="0">UPPER(D18)</f>
        <v/>
      </c>
      <c r="E20" t="str">
        <f t="shared" si="0"/>
        <v/>
      </c>
      <c r="F20" t="str">
        <f t="shared" si="0"/>
        <v/>
      </c>
      <c r="G20" t="str">
        <f t="shared" si="0"/>
        <v/>
      </c>
      <c r="H20" t="str">
        <f t="shared" si="0"/>
        <v/>
      </c>
    </row>
    <row r="21" spans="4:8" x14ac:dyDescent="0.35">
      <c r="D21" t="str">
        <f t="shared" ref="D21:H21" si="1">UPPER(D19)</f>
        <v/>
      </c>
      <c r="E21" t="str">
        <f t="shared" si="1"/>
        <v/>
      </c>
      <c r="F21" t="str">
        <f t="shared" si="1"/>
        <v/>
      </c>
      <c r="G21" t="str">
        <f t="shared" si="1"/>
        <v/>
      </c>
      <c r="H21" t="str">
        <f t="shared" si="1"/>
        <v/>
      </c>
    </row>
    <row r="22" spans="4:8" x14ac:dyDescent="0.35">
      <c r="D22" t="str">
        <f t="shared" ref="D22:H22" si="2">UPPER(D20)</f>
        <v/>
      </c>
      <c r="E22" t="str">
        <f t="shared" si="2"/>
        <v/>
      </c>
      <c r="F22" t="str">
        <f t="shared" si="2"/>
        <v/>
      </c>
      <c r="G22" t="str">
        <f t="shared" si="2"/>
        <v/>
      </c>
      <c r="H22" t="str">
        <f t="shared" si="2"/>
        <v/>
      </c>
    </row>
    <row r="23" spans="4:8" x14ac:dyDescent="0.35">
      <c r="D23" t="str">
        <f>UPPER(D21)</f>
        <v/>
      </c>
      <c r="E23" t="str">
        <f t="shared" ref="E23:H23" si="3">UPPER(E21)</f>
        <v/>
      </c>
      <c r="F23" t="str">
        <f t="shared" si="3"/>
        <v/>
      </c>
      <c r="G23" t="str">
        <f t="shared" si="3"/>
        <v/>
      </c>
      <c r="H23" t="str">
        <f t="shared" si="3"/>
        <v/>
      </c>
    </row>
    <row r="24" spans="4:8" x14ac:dyDescent="0.35">
      <c r="D24" t="str">
        <f t="shared" ref="D24:H24" si="4">UPPER(D22)</f>
        <v/>
      </c>
      <c r="E24" t="str">
        <f t="shared" si="4"/>
        <v/>
      </c>
      <c r="F24" t="str">
        <f t="shared" si="4"/>
        <v/>
      </c>
      <c r="G24" t="str">
        <f t="shared" si="4"/>
        <v/>
      </c>
      <c r="H24" t="str">
        <f t="shared" si="4"/>
        <v/>
      </c>
    </row>
    <row r="25" spans="4:8" x14ac:dyDescent="0.35">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3" ht="18.5" x14ac:dyDescent="0.35">
      <c r="A1" s="83" t="s">
        <v>119</v>
      </c>
      <c r="B1" s="83"/>
      <c r="C1" s="83"/>
    </row>
    <row r="2" spans="1:3" ht="14" customHeight="1" x14ac:dyDescent="0.35">
      <c r="A2" s="10" t="s">
        <v>14</v>
      </c>
      <c r="B2" s="60" t="str">
        <f>'[2]AUTOS NOTA 321'!B2:C2</f>
        <v xml:space="preserve">SINIESTRO   LEGIS </v>
      </c>
      <c r="C2" s="59"/>
    </row>
    <row r="3" spans="1:3" x14ac:dyDescent="0.35">
      <c r="A3" s="5" t="s">
        <v>2</v>
      </c>
      <c r="B3" s="37" t="str">
        <f>'GENERALES NOTA 322'!B2:C2</f>
        <v>11001310301820230012200</v>
      </c>
      <c r="C3" s="37"/>
    </row>
    <row r="4" spans="1:3" x14ac:dyDescent="0.35">
      <c r="A4" s="5" t="s">
        <v>0</v>
      </c>
      <c r="B4" s="37" t="str">
        <f>'GENERALES NOTA 322'!B3:C3</f>
        <v>Juzgado 18 Civil del Circuito de Bogotá</v>
      </c>
      <c r="C4" s="37"/>
    </row>
    <row r="5" spans="1:3" x14ac:dyDescent="0.35">
      <c r="A5" s="5" t="s">
        <v>92</v>
      </c>
      <c r="B5" s="37" t="str">
        <f>'GENERALES NOTA 322'!B4:C4</f>
        <v>Allianz Seguros S.A. 
Transportes Integrales y Eficientes de Colombia - Transcol S.A.S
Rentandes S.A.S.
John Andrei Betancur Arenas</v>
      </c>
      <c r="C5" s="37"/>
    </row>
    <row r="6" spans="1:3" x14ac:dyDescent="0.35">
      <c r="A6" s="5" t="s">
        <v>1</v>
      </c>
      <c r="B6" s="37" t="str">
        <f>'GENERALES NOTA 322'!B5:C5</f>
        <v>Luis Alberto Tovar Reina (padre)
María Victoria Méndez Camargo (madre)
Jessica Paola Tovar Méndez (hermana)
Luis Felipe Tovar Méndez (hermano)
Diego Armando Méndez Camargo (hermano)</v>
      </c>
      <c r="C6" s="37"/>
    </row>
    <row r="7" spans="1:3" x14ac:dyDescent="0.35">
      <c r="A7" s="5" t="s">
        <v>93</v>
      </c>
      <c r="B7" s="37" t="str">
        <f>'GENERALES NOTA 322'!B6:C6</f>
        <v>LLAMADA EN GARANTIA</v>
      </c>
      <c r="C7" s="37"/>
    </row>
    <row r="8" spans="1:3" x14ac:dyDescent="0.35">
      <c r="A8" s="5" t="s">
        <v>113</v>
      </c>
      <c r="B8" s="37" t="str">
        <f>'GENERALES NOTA 325'!B8:C8</f>
        <v>PROBABLE GENERALES</v>
      </c>
      <c r="C8" s="37"/>
    </row>
    <row r="9" spans="1:3" ht="24" customHeight="1" x14ac:dyDescent="0.35">
      <c r="A9" s="5" t="s">
        <v>114</v>
      </c>
      <c r="B9" s="37"/>
      <c r="C9" s="37"/>
    </row>
    <row r="10" spans="1:3" ht="88.5" customHeight="1" x14ac:dyDescent="0.35">
      <c r="A10" s="5" t="s">
        <v>146</v>
      </c>
      <c r="B10" s="37"/>
      <c r="C10" s="37"/>
    </row>
    <row r="11" spans="1:3" ht="43.5" customHeight="1" x14ac:dyDescent="0.35">
      <c r="A11" s="89"/>
      <c r="B11" s="89"/>
      <c r="C11" s="89"/>
    </row>
    <row r="12" spans="1:3" hidden="1" x14ac:dyDescent="0.35">
      <c r="A12" s="90"/>
      <c r="B12" s="90"/>
      <c r="C12" s="90"/>
    </row>
    <row r="13" spans="1:3" ht="18.5" x14ac:dyDescent="0.35">
      <c r="A13" s="83" t="s">
        <v>147</v>
      </c>
      <c r="B13" s="83"/>
      <c r="C13" s="83"/>
    </row>
    <row r="14" spans="1:3" x14ac:dyDescent="0.35">
      <c r="A14" s="20" t="s">
        <v>30</v>
      </c>
      <c r="B14" s="78" t="s">
        <v>43</v>
      </c>
      <c r="C14" s="79"/>
    </row>
    <row r="15" spans="1:3" ht="29" x14ac:dyDescent="0.35">
      <c r="A15" s="18" t="s">
        <v>31</v>
      </c>
      <c r="B15" s="76"/>
      <c r="C15" s="77"/>
    </row>
    <row r="16" spans="1:3" ht="29" x14ac:dyDescent="0.35">
      <c r="A16" s="11" t="s">
        <v>38</v>
      </c>
      <c r="B16" s="61">
        <f>((C18+C19+C21+C22)-C25)*C24*C26</f>
        <v>100000000</v>
      </c>
      <c r="C16" s="61"/>
    </row>
    <row r="17" spans="1:3" x14ac:dyDescent="0.35">
      <c r="A17" s="20" t="s">
        <v>39</v>
      </c>
      <c r="B17" s="68" t="s">
        <v>34</v>
      </c>
      <c r="C17" s="69"/>
    </row>
    <row r="18" spans="1:3" x14ac:dyDescent="0.35">
      <c r="A18" s="64"/>
      <c r="B18" s="19" t="s">
        <v>35</v>
      </c>
      <c r="C18" s="16">
        <v>100000000</v>
      </c>
    </row>
    <row r="19" spans="1:3" x14ac:dyDescent="0.35">
      <c r="A19" s="65"/>
      <c r="B19" s="19" t="s">
        <v>36</v>
      </c>
      <c r="C19" s="16">
        <v>0</v>
      </c>
    </row>
    <row r="20" spans="1:3" x14ac:dyDescent="0.35">
      <c r="A20" s="65"/>
      <c r="B20" s="66" t="s">
        <v>37</v>
      </c>
      <c r="C20" s="67"/>
    </row>
    <row r="21" spans="1:3" x14ac:dyDescent="0.35">
      <c r="A21" s="65"/>
      <c r="B21" s="19" t="s">
        <v>95</v>
      </c>
      <c r="C21" s="16">
        <v>0</v>
      </c>
    </row>
    <row r="22" spans="1:3" ht="29" x14ac:dyDescent="0.35">
      <c r="A22" s="65"/>
      <c r="B22" s="19" t="s">
        <v>97</v>
      </c>
      <c r="C22" s="16">
        <v>0</v>
      </c>
    </row>
    <row r="23" spans="1:3" x14ac:dyDescent="0.35">
      <c r="A23" s="65"/>
      <c r="B23" s="66" t="s">
        <v>98</v>
      </c>
      <c r="C23" s="67"/>
    </row>
    <row r="24" spans="1:3" x14ac:dyDescent="0.35">
      <c r="A24" s="22"/>
      <c r="B24" s="19" t="s">
        <v>102</v>
      </c>
      <c r="C24" s="23">
        <v>1</v>
      </c>
    </row>
    <row r="25" spans="1:3" x14ac:dyDescent="0.35">
      <c r="A25" s="24"/>
      <c r="B25" s="19" t="s">
        <v>99</v>
      </c>
      <c r="C25" s="25">
        <v>0</v>
      </c>
    </row>
    <row r="26" spans="1:3" x14ac:dyDescent="0.35">
      <c r="A26" s="24"/>
      <c r="B26" s="19" t="s">
        <v>111</v>
      </c>
      <c r="C26" s="23">
        <v>1</v>
      </c>
    </row>
    <row r="27" spans="1:3" x14ac:dyDescent="0.35">
      <c r="A27" s="15" t="s">
        <v>90</v>
      </c>
      <c r="B27" s="61">
        <f>IFERROR(B16*(VLOOKUP(B14,Hoja2!$G$1:$H$6,2,0)),16666)</f>
        <v>16666</v>
      </c>
      <c r="C27" s="61"/>
    </row>
    <row r="28" spans="1:3" ht="95.25" customHeight="1" x14ac:dyDescent="0.35">
      <c r="A28" s="29" t="s">
        <v>148</v>
      </c>
      <c r="B28" s="87"/>
      <c r="C28" s="88"/>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101</v>
      </c>
    </row>
    <row r="2" spans="1:1" x14ac:dyDescent="0.3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53125" defaultRowHeight="14.5" x14ac:dyDescent="0.35"/>
  <cols>
    <col min="4" max="4" width="20.1796875" bestFit="1" customWidth="1"/>
    <col min="5" max="5" width="42.81640625" bestFit="1" customWidth="1"/>
    <col min="7" max="7" width="33.36328125" customWidth="1"/>
    <col min="14" max="14" width="20.6328125" customWidth="1"/>
  </cols>
  <sheetData>
    <row r="1" spans="1:14" x14ac:dyDescent="0.35">
      <c r="A1" s="8" t="s">
        <v>46</v>
      </c>
      <c r="B1" t="s">
        <v>21</v>
      </c>
      <c r="C1" s="8" t="s">
        <v>20</v>
      </c>
      <c r="D1" s="8" t="s">
        <v>47</v>
      </c>
      <c r="E1" s="3" t="s">
        <v>5</v>
      </c>
      <c r="F1" s="2" t="s">
        <v>45</v>
      </c>
      <c r="G1" s="2" t="s">
        <v>103</v>
      </c>
      <c r="H1" s="4">
        <v>0.7</v>
      </c>
      <c r="I1" t="s">
        <v>3</v>
      </c>
      <c r="J1" t="s">
        <v>65</v>
      </c>
      <c r="L1" t="s">
        <v>110</v>
      </c>
      <c r="N1" s="2" t="s">
        <v>137</v>
      </c>
    </row>
    <row r="2" spans="1:14" x14ac:dyDescent="0.35">
      <c r="A2" t="s">
        <v>51</v>
      </c>
      <c r="B2" t="s">
        <v>22</v>
      </c>
      <c r="C2" t="s">
        <v>55</v>
      </c>
      <c r="D2" s="2" t="s">
        <v>48</v>
      </c>
      <c r="E2" s="1" t="s">
        <v>8</v>
      </c>
      <c r="F2" s="2" t="s">
        <v>43</v>
      </c>
      <c r="G2" s="2" t="s">
        <v>104</v>
      </c>
      <c r="H2" s="4">
        <v>0.25</v>
      </c>
      <c r="I2" t="s">
        <v>61</v>
      </c>
      <c r="J2" t="s">
        <v>66</v>
      </c>
      <c r="L2" t="s">
        <v>94</v>
      </c>
      <c r="N2" s="2" t="s">
        <v>138</v>
      </c>
    </row>
    <row r="3" spans="1:14" x14ac:dyDescent="0.35">
      <c r="A3" t="s">
        <v>52</v>
      </c>
      <c r="C3" t="s">
        <v>56</v>
      </c>
      <c r="D3" s="2" t="s">
        <v>49</v>
      </c>
      <c r="E3" s="1" t="s">
        <v>9</v>
      </c>
      <c r="F3" s="2" t="s">
        <v>44</v>
      </c>
      <c r="G3" s="2" t="s">
        <v>105</v>
      </c>
      <c r="H3" s="4">
        <v>0.55000000000000004</v>
      </c>
      <c r="I3" t="s">
        <v>62</v>
      </c>
      <c r="J3" t="s">
        <v>67</v>
      </c>
      <c r="N3" s="2" t="s">
        <v>43</v>
      </c>
    </row>
    <row r="4" spans="1:14" x14ac:dyDescent="0.35">
      <c r="A4" t="s">
        <v>53</v>
      </c>
      <c r="C4" t="s">
        <v>57</v>
      </c>
      <c r="E4" s="1" t="s">
        <v>10</v>
      </c>
      <c r="G4" s="2" t="s">
        <v>106</v>
      </c>
      <c r="H4" s="4">
        <v>0.15</v>
      </c>
      <c r="I4" t="s">
        <v>63</v>
      </c>
      <c r="J4" t="s">
        <v>68</v>
      </c>
      <c r="N4" s="2"/>
    </row>
    <row r="5" spans="1:14" x14ac:dyDescent="0.35">
      <c r="A5" t="s">
        <v>54</v>
      </c>
      <c r="E5" s="1" t="s">
        <v>6</v>
      </c>
      <c r="G5" s="2" t="s">
        <v>107</v>
      </c>
      <c r="H5" s="4">
        <v>0.7</v>
      </c>
      <c r="I5" t="s">
        <v>64</v>
      </c>
      <c r="J5" t="s">
        <v>69</v>
      </c>
      <c r="N5" s="2"/>
    </row>
    <row r="6" spans="1:14" x14ac:dyDescent="0.35">
      <c r="E6" s="1" t="s">
        <v>7</v>
      </c>
      <c r="G6" s="2" t="s">
        <v>108</v>
      </c>
      <c r="H6" s="4">
        <v>0.3</v>
      </c>
      <c r="J6" t="s">
        <v>70</v>
      </c>
      <c r="N6" s="2"/>
    </row>
    <row r="7" spans="1:14" x14ac:dyDescent="0.35">
      <c r="E7" s="1" t="s">
        <v>12</v>
      </c>
      <c r="G7" s="2" t="s">
        <v>43</v>
      </c>
      <c r="N7" s="2" t="s">
        <v>43</v>
      </c>
    </row>
    <row r="8" spans="1:14" x14ac:dyDescent="0.35">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Revelo Castiblanco, Maria Alejandra (ALLIANZ COLOMBIA)</cp:lastModifiedBy>
  <dcterms:created xsi:type="dcterms:W3CDTF">2020-12-07T14:41:17Z</dcterms:created>
  <dcterms:modified xsi:type="dcterms:W3CDTF">2024-12-18T00:07:15Z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