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FF120C1D-AD6E-4F23-80E2-F857959C6B0B}" xr6:coauthVersionLast="47" xr6:coauthVersionMax="47" xr10:uidLastSave="{00000000-0000-0000-0000-000000000000}"/>
  <bookViews>
    <workbookView xWindow="-120" yWindow="-120" windowWidth="24240" windowHeight="13020" activeTab="3" xr2:uid="{00000000-000D-0000-FFFF-FFFF00000000}"/>
  </bookViews>
  <sheets>
    <sheet name="AUTOS  NOTA 322" sheetId="1" r:id="rId1"/>
    <sheet name="AUTOS NOTA 321" sheetId="7" r:id="rId2"/>
    <sheet name="AUTOS NOTA 324" sheetId="8" r:id="rId3"/>
    <sheet name="CAMBIO DE CONTINGENCIA 423" sheetId="10"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0" l="1"/>
  <c r="B5" i="10"/>
  <c r="B4" i="10"/>
  <c r="B3" i="10"/>
  <c r="B16" i="10"/>
  <c r="B35" i="10" s="1"/>
  <c r="B8" i="8" l="1"/>
  <c r="B6" i="8" l="1"/>
  <c r="B8" i="7"/>
  <c r="B6" i="7"/>
  <c r="B3" i="8"/>
  <c r="B5" i="7"/>
  <c r="B7" i="9" l="1"/>
  <c r="B6" i="9"/>
  <c r="B5" i="9"/>
  <c r="B4" i="9"/>
  <c r="B3" i="9"/>
  <c r="B7" i="8"/>
  <c r="B5" i="8"/>
  <c r="B4" i="8"/>
  <c r="B4" i="7"/>
  <c r="B7" i="7"/>
  <c r="B3" i="7"/>
  <c r="B19" i="8" l="1"/>
  <c r="B28" i="8" s="1"/>
</calcChain>
</file>

<file path=xl/sharedStrings.xml><?xml version="1.0" encoding="utf-8"?>
<sst xmlns="http://schemas.openxmlformats.org/spreadsheetml/2006/main" count="272" uniqueCount="189">
  <si>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</si>
  <si>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</si>
  <si>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</si>
  <si>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</si>
  <si>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</si>
  <si>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</si>
  <si>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</si>
  <si>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</si>
  <si>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</si>
  <si>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</si>
  <si>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</si>
  <si>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</si>
  <si>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</si>
  <si>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</si>
  <si>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</si>
  <si>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</si>
  <si>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</si>
  <si>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</si>
  <si>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</si>
  <si>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</si>
  <si>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</si>
  <si>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</si>
  <si>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</si>
  <si>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</si>
  <si>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</si>
  <si>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</si>
  <si>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</si>
  <si>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</si>
  <si>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</si>
  <si>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</si>
  <si>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</si>
  <si>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</si>
  <si>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</si>
  <si>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</si>
  <si>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</si>
  <si>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</si>
  <si>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</si>
  <si>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</si>
  <si>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</si>
  <si>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</si>
  <si>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</si>
  <si>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</si>
  <si>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</si>
  <si>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</si>
  <si>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</si>
  <si>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</si>
  <si>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</si>
  <si>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</si>
  <si>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</si>
  <si>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</si>
  <si>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</si>
  <si>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</si>
  <si>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</si>
  <si>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</si>
  <si>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</si>
  <si>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</si>
  <si>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</si>
  <si>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</si>
  <si>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</si>
  <si>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</si>
  <si>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</si>
  <si>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</si>
  <si>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</si>
  <si>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</si>
  <si>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</si>
  <si>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</si>
  <si>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</si>
  <si>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</si>
  <si>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</si>
  <si>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</si>
  <si>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</si>
  <si>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</si>
  <si>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</si>
  <si>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</si>
  <si>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</si>
  <si>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</si>
  <si>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</si>
  <si>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</si>
  <si>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</si>
  <si>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</si>
  <si>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</si>
  <si>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</si>
  <si>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</si>
  <si>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</si>
  <si>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</si>
  <si>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</si>
  <si>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</si>
  <si>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</si>
  <si>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</si>
  <si>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</si>
  <si>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</si>
  <si>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</si>
  <si>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</si>
  <si>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 xml:space="preserve">OCURRENCIA </t>
  </si>
  <si>
    <t>REASEGURO- SUPERA LOS $500M-</t>
  </si>
  <si>
    <t>LARGE GLOSSES</t>
  </si>
  <si>
    <t>Daños</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</si>
  <si>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</si>
  <si>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</si>
  <si>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</si>
  <si>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</si>
  <si>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</si>
  <si>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</si>
  <si>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</si>
  <si>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</si>
  <si>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</si>
  <si>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</si>
  <si>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</si>
  <si>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</si>
  <si>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</si>
  <si>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</si>
  <si>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</si>
  <si>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</si>
  <si>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</si>
  <si>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</si>
  <si>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</si>
  <si>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</si>
  <si>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</si>
  <si>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</si>
  <si>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</si>
  <si>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</si>
  <si>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</si>
  <si>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</si>
  <si>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</si>
  <si>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</si>
  <si>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</si>
  <si>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</si>
  <si>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Desconocido</t>
  </si>
  <si>
    <t>Radicado</t>
  </si>
  <si>
    <t>no</t>
  </si>
  <si>
    <t>el vehículo termino reparación el 24 de octubre y fue entregado al asegurado para realizar arreglo directo por el sistema de gas que se vio afectado en el siniestro, estamos a la espera de las facturas del mismo para proceder al pago correspondiente.</t>
  </si>
  <si>
    <t>x</t>
  </si>
  <si>
    <t xml:space="preserve">deducible </t>
  </si>
  <si>
    <t>11001310305120210017300</t>
  </si>
  <si>
    <t xml:space="preserve">JUZGADO  51  CIVIL DEL CIRCUITO DE BOGOTÁ </t>
  </si>
  <si>
    <t>SANDRA MILENA BERNAL VELANDIA (COMPAÑERA PERMANENTE)</t>
  </si>
  <si>
    <t xml:space="preserve">DEMANDADA DIRECTA Y LLAMADA EN GARANTIA </t>
  </si>
  <si>
    <t>N/A</t>
  </si>
  <si>
    <t>Dos</t>
  </si>
  <si>
    <t>24 de diciembre 2018</t>
  </si>
  <si>
    <t>RCE</t>
  </si>
  <si>
    <t>union libre</t>
  </si>
  <si>
    <t xml:space="preserve">SILVESTRE HUEPO RAMÍREZ </t>
  </si>
  <si>
    <t>ALLIANZ SEGUROS S.A.</t>
  </si>
  <si>
    <t xml:space="preserve">	GREEICY ALEXANDRA ROZO BERNAL (HIJA Y HERMANA )</t>
  </si>
  <si>
    <t>MANUEL  ALFONSO  GONZALEZ  GARAVITO (TIO MENOR)</t>
  </si>
  <si>
    <t xml:space="preserve">	LUZ AMANDA GARAVITO GALINDO (ABUELA MATERNA MENOR) </t>
  </si>
  <si>
    <t>PATRIMONIAL Y EXTRAPATRIMONIAL</t>
  </si>
  <si>
    <t xml:space="preserve">Nelson Marino Rozo </t>
  </si>
  <si>
    <t>24 de diciembre de 2018</t>
  </si>
  <si>
    <t>ocupado-trabajador cuenta ajena</t>
  </si>
  <si>
    <t>1 salario</t>
  </si>
  <si>
    <t xml:space="preserve"> Telefono</t>
  </si>
  <si>
    <t>Neyer Rozo Gonzalez</t>
  </si>
  <si>
    <t>Fallecimiento</t>
  </si>
  <si>
    <t>soltero</t>
  </si>
  <si>
    <t xml:space="preserve">14 años </t>
  </si>
  <si>
    <t>Pendiente acceder al mercado laboral</t>
  </si>
  <si>
    <t xml:space="preserve">
1. El 24 de diciembre de 2018 ocurrió accidente de tránsito en el que se vio involucrado el vehículo de placas EJU284 conducido por el señor Silvestre Huepo Ramirez, asegurado por la compañía Allianz Seguros S.A. y el vehículo DLY64C conducido por el señor Nelson Marino Rozo.
2.  En dicho accidente perdieron la vida el señor Nelson Marino Rozo y su acompañante, el menor Neyer Andrey Rozo.
3. Las causas del accidente obedecieron al exceso de velocidad, mal estado de los frenos e invasión de carril contrario por parte del señor Silvestre Huepo, conductor del vehículo EJU284.
4. El conductor de la motocicleta DLY64C, es decir, el señor Nelson Marino Campos, realizó una maniobra evasiva para evitar la colisión invadieron el carril contrario, encontrándose con el vehículo del señor Silvestre Huepo y colisionando con éste.
5. Como consecuencia del accidente se inició el proceso 201881416 ante la Fiscalía Seccional de Soacha.</t>
  </si>
  <si>
    <t>EJU284</t>
  </si>
  <si>
    <t>022243925 / 0</t>
  </si>
  <si>
    <t xml:space="preserve">22/07/2022 Y 31/10/2022 </t>
  </si>
  <si>
    <t>Daño a la vida de relación</t>
  </si>
  <si>
    <t>Perjuicio moral</t>
  </si>
  <si>
    <t xml:space="preserve">Patrimoniales  </t>
  </si>
  <si>
    <t>EXCEPCIONES DE FONDO FRENTE A LA DEMANDA:
1. EXIMENTE DE LA RESPONSABILIDAD DE LOS DEMANDADOS POR CONFIGURARSE UN HECHO EXCLUSIVO DE LA VÍCTIMA
2. INEXISTENCIA DE RESPONSABILIDAD A CARGO DE LOS DEMANDADOS POR LA FALTA DE ACREDITACIÓN DEL NEXO CAUSAL
3. FALTA DE LEGITIMACIÓN POR ACTIVA POR PARTE DE LA SEÑORA SANDRA MILENA BERNAL VELANDIA
4. CONCURRENCIA DE CULPAS.
5. IMPROCEDENTE SOLICITUD DE RECONOCIMIENTO DEL DAÑO A LA VIDA EN RELACIÓN
6. IMPROCEDENCIA DEL RECONOCIMIENTO DEL LUCRO CESANTE
EXCEPCIONES DE FONDO FRENTE AL CONTRATO DE SEGURO:
1. INEXISTENCIA DE OBLIGACIÓN DE INDEMNIZAR A CARGO DE ALLIANZ SEGUROS S.A. POR INCUMPLIMIENTO DE LAS CARGAS DEL ARTÍCULO 1077 DEL CÓDIGO DE COMERCIO.
2. PRESCRIPCIÓN ORDINARIA DE LA ACCIÓN DERIVADA DEL CONTRATO DE SEGURO.
3. RIESGOS EXPRESAMENTE EXCLUIDOS EN LA PÓLIZA DE SEGURO No. 022243925 / 0
4. CARÁCTER MERAMENTE INDEMNIZATORIO QUE REVISTEN LOS CONTRATOS DE SEGURO.
5. EN CUALQUIER CASO, DE NINGUNA FORMA SE PODRÁ EXCEDER EL LÍMITE DEL VALOR ASEGURADO
6. GÉNERICA O INNOMINADA</t>
  </si>
  <si>
    <t>Como liquidación objetiva de perjuicios se llegó al total de $298.773.343. A este valor se llegó de la siguiente manera:
1.  Lucro cesante: No se reconocerá suma alguna a título de lucro cesante para la señora Sandra Milena Bernal, toda vez que al proceso no se aportó prueba que demuestre la dependencia económica de ésta con el fallecido. Razón por la cual no podrá reconocerse emolumento alguno por este concepto para la Compañera Permanente. Por otro lado, respecto de la hija del fallecido, se tendrá en cuenta la suma de $58.733.432. Vale la pena aclarar que la liquidacion de lucro cesante es superior a la solicitada en la demanda no obstante unicamente se tendra en cuenta la suma solicitada en la demanda en virtud del principio de congruencia. Lo anterior, dado que el lucro cesante se presume respecto de los hijos menores hasta que cumplan 25 años de edad. En tal virtud, se estima el lucro cesante en $58.733.432.
2.  Daño moral:  Con ocasión del fallecimiento del señor Nelson Marino Rozo y Neyer Andrey Rozo, como consecuencia del accidente de tránsito ocurrido el 24 de diciembre de 2018, se tendrá en cuenta la suma de $240.000.000 discriminados así: $60.000.000 para la menor Greecy Alexandra Rozo Bernal en calidad de hija y hermana de los fallecidos, y $60.000.000 para la señora Sandra Milena Bernal en su calidad de compañera permanente del fallecido Nelson Rozo.$60.000.000 para Nydia  Isabel  Gonzalez Garavito madre del menor fallecido. $30.000.000 para el tio Manuel Alfonso Gonzalez y $30.000.000 para la abuela Luz Amanda Garavito.  Lo anterior, en razón a que  el tope indemnizatorio fijado por la Corte Suprema de Justicia para esta  tipología de perjuicios es de $60.000.000 para familiares de primer grado.
3. Daño a la vida en relación: No se reconoce suma alguna por concepto de daño a la vida de relación, por cuanto esta tipología de perjuicio solo se reconoce a la víctima directa que sufrió el daño, según los términos de la sentencia del 29 de marzo de 2017 proferida por la Corte Suprema de Justicia M.P. Ariel Salazar Ramirez, y como quiera que en este caso las víctimas directas fallecieron, es claro que resulta improcedente su reconocimiento.
5. En este caso no se descuenta deducible por cuanto la póliza no establece ningún porcentaje de deducible para el amparo de Responsabilidad Civil Extracontractual.</t>
  </si>
  <si>
    <t>La contingencia se califica como REMOTA por la configuración de un hecho exclusivo de la víctima en la ocurrendica del accidente. 
Lo prmero que debe tenerse en consideración es que la Póliza de Seguro de automóviles No. 022243925/0 cuyo asegurado es el señor SILVESTRE HUEPO RAMÍREZ, presta cobertura material y temporal, de conformidad con los hechos y pretensiones expuestas en el líbelo de la demanda. Frente a la cobertura temporal, debe señalarse que los hechos, es decir, el accidente de tránsito en el que perdió la vida el señor Nelson Marino Rozo y su hijo Neyer Rozo González, ocurrieron el 24 de diciembre del 2018, es decir,  dentro de la vigencia de la Póliza comprendida entre el 14 de marzo de 2018 hasta el 31 de marzo de 2019. Aunado a ello, presta cobertura material en tanto ampara la responsabilidad civil extracontractual, pretensión que se le endilga al señor Silvestre Huepo Ramírez.
Por otro lado, frente a la responsabilidad del asegurado, debe decirse que las causas del accidente de tránsito en el que perdió la vida el señor Nelson Marino Rozo y su hijo Neyer Rozo González, son imputables únicamente al actuar imprudente del conductor de la motocicleta DLY-64C. Lo anterior, por cuanto de conformidad con el Informe Policial de Accidente de Tránsito, al conductor del vehículo de placas DLY-64C se le atribuyó la codificación 157  “Invasión de carril contrario” del que podria desprenderse un hecho exclusivo de la victima. Ahora, si bien en el expediente se encuentra un informe percial allegado por el demandante que determina un exceso de velocidad del vehiculo asegurado, lo cierto es que dicho informe confirma que la causa del accidente efectivamente fue la invasion de carril contrario por parte de la motocicleta.De igual manera existe en el proceso un dictamen pericial de reconstrucción de acciedentes de transito aportado por el demandado Silvestre Huepo, en donde se determina que el  accidente se produjo por invasión del carril contrario por parte de la victima Nestor Rozo quien se deplazaba en la motocicleta en compañia de su hijo Neyer Rozo, determina que pudo existir un exceso de velocidad por parte del señor Silvestre Huepo sin embargo la causa del accidente es la invasión del carril contrario. De manera que la responsabilidad de la víctima se encuentra probada frente al fallecimiento del señor Nelson Marino Rozo y su hijo Neyer Rozo González, en el accidente de tránsito ocurrido el 24 de diciembre de 2018. Lo que constituye un hecho exclusivo de la víctima como causal eximente de responsabilidad. 
Todo lo anterior, sin perjuicio del carácter contingente del proceso.</t>
  </si>
  <si>
    <t>CAMBIO CONTINGENCIA PJ</t>
  </si>
  <si>
    <t xml:space="preserve">CONTINGENCIA ACTUAL </t>
  </si>
  <si>
    <t xml:space="preserve">CAMBIO DE CONTINGENCIA </t>
  </si>
  <si>
    <t xml:space="preserve">COMENTARIOS CAMBIO DE CONTINGENCIA </t>
  </si>
  <si>
    <t xml:space="preserve">ACTUALIZACION DE CONTINGENCIA  </t>
  </si>
  <si>
    <t>Daño Emergente</t>
  </si>
  <si>
    <t>Daño moral</t>
  </si>
  <si>
    <t>RCE DAÑOS MATERIALES</t>
  </si>
  <si>
    <r>
      <t xml:space="preserve">INDIQUE LA PLACA- </t>
    </r>
    <r>
      <rPr>
        <sz val="11"/>
        <color rgb="FFFF0000"/>
        <rFont val="Calibri"/>
        <family val="2"/>
        <scheme val="minor"/>
      </rPr>
      <t>SUSTITUYA</t>
    </r>
  </si>
  <si>
    <t>DAÑOS VEHICULO ASEGURADO</t>
  </si>
  <si>
    <t>OTROS</t>
  </si>
  <si>
    <t>COASEGURO RETENCION ALLIANZ (%)</t>
  </si>
  <si>
    <t>DEDUCIBLE</t>
  </si>
  <si>
    <t>CONCURRENCIA</t>
  </si>
  <si>
    <t>75903751 - Apl. 52020</t>
  </si>
  <si>
    <t>DEMANDA DIRECTA Y LLAMADA EN GARANTÍA</t>
  </si>
  <si>
    <t>Daño  a la vida de relación</t>
  </si>
  <si>
    <t>Costas 1ra instancia</t>
  </si>
  <si>
    <t xml:space="preserve">COMENTARIO COMPAÑÍA </t>
  </si>
  <si>
    <t>Estimados,
Aunque hemos recibido una sentencia desfavorable, se ha señalado que existe una posibilidad de éxito en el recurso interpuesto debido a los siguientes aspectos:
1. El análisis probatorio realizado por el juez de primera instancia presenta deficiencias, ya que no reconoce que fue la víctima quien realizó la acción que provocó la colisión, es decir, la invasión del carril contrario. Aunque esto no sea la causa principal del daño, no se puede ignorar que, según el perito de los demandantes, el vehículo asegurado se desplazaba a exceso de velocidad.
2, Se menciona que la tasación podría disminuir.                                                                                                                                                                                                                                          
Por favor, realicen la tasación objetada y ajusten la misma de acuerdo con la concurrencia planteada.</t>
  </si>
  <si>
    <r>
      <rPr>
        <b/>
        <sz val="11"/>
        <color theme="1"/>
        <rFont val="Calibri"/>
        <family val="2"/>
        <scheme val="minor"/>
      </rPr>
      <t>04/ENE/2025:</t>
    </r>
    <r>
      <rPr>
        <sz val="11"/>
        <color theme="1"/>
        <rFont val="Calibri"/>
        <family val="2"/>
        <scheme val="minor"/>
      </rPr>
      <t xml:space="preserve">
LIQUIDACIÓN OBJETIVA:
Liquidación de perjuicios Debe indicarse que, aunque los perjuicios fueron tasados por encima de los baremos establecidos por la Corte Suprema de Justicia, y que en virtud de ello en segunda instancia es posible que se reduzcan, de todas maneras, se procederá a liquidar las pretensiones de conformidad a los limites concedidos en la sentencia de primera instancia pero descontando un 50% que corresponde a la concurrencia de causas que aun en gracia de discusión debió declararse y no con una disminución del 20% como hizo el juez.
Daño moral: Con ocasión del fallecimiento del señor Nelson Marino Rozo y Neyer Andrey Rozo, como consecuencia del accidente de tránsito ocurrido el 24 de diciembre de 2018, se tendrá en cuenta la suma por la cual se condenó en primera instancia, descontando un 50% por concurrencia de causas, al margen de las modificaciones que pueda ordenar el juzgador de segunda instancia.
• $42.500.000 para la menor Greecy Alexandra Rozo Bernal en calidad de hija y hermana de los fallecidos,
• $42.500.000 para la señora Sandra Milena Bernal en su calidad de compañera permanente del fallecido Nelson Rozo.
• $42.500.000 para Nydia Isabel González Garavito madre del menor fallecido.
• $22.500.000 para Manuel Alfonso González, tío materno del menor fallecido.
• $22.500.000 para Luz Amanda Garavito, abuela materna del menor fallecido.
Daño a la vida de relación:
• $56.940.000 para la menor Greecy Alexandra Rozo Bernal en calidad de hija y hermana de los fallecidos 
• $56.940.000para la señora Sandra Milena Bernal en su calidad de compañera permanente del fallecido Nelson Rozo.
• $56.940.000 para Nydia Isabel González Garavito madre del menor fallecido.
• $28.470.000 para Manuel Alfonso González, tío materno del menor fallecido.
• $28.470.000 para Luz Amanda Garavito, abuela materna del menor fallecido.
Estos valores ya contemplan una reducción del 50% por concurrencia de causas.
Costas: $12.000.000
Total: $412.260.000
-La póliza no contempla deducible.
___________________________________
La contingencia se recalifica a PROBABLE ante la declaratoria de responsabilidad civil extracontractual del asegurado que fue señalada por el despacho en primera instancia.
Lo primero que debe tenerse en consideración es que la Póliza de Seguro de automóviles No. 022243925/0 cuyo asegurado es el señor SILVESTRE HUEPO RAMÍREZ, presta cobertura material y temporal, de conformidad con los hechos y pretensiones expuestas en el líbelo de la demanda.
Frente a la cobertura temporal, debe señalarse que los hechos, es decir, el accidente de tránsito en el que perdió la vida el señor Nelson Marino Rozo y su hijo Neyer Rozo González, ocurrieron el 24 de diciembre del 2018, es decir,  dentro de la vigencia de la Póliza comprendida entre el 14 de marzo de 2018 hasta el 31 de marzo de 2019. Aunado a ello, presta cobertura material en tanto ampara la responsabilidad civil extracontractual, pretensión que se le endilga al señor Silvestre Huepo Ramírez.
Por otro lado, frente a la responsabilidad del asegurado, debe decirse que si bien las causas del accidente de tránsito en el que perdió la vida el señor Nelson Marino Rozo y su hijo Neyer Rozo González son imputables únicamente al actuar imprudente del conductor de la motocicleta DLY-64C, lo cual goza de sustento a partir de las siguientes pruebas: i) el Informe Policial de Accidente de Tránsito, en donde se atribuyó la codificación 157 “Invasión de carril contrario” al conductor del vehículo de placas DLY-64C, ii) los dictámenes periciales allegados por el demandante y los demandados que confirman la hipótesis de invasión del carril contrario por parte del motociclista, iii) el resultado de la investigación del caso en sede penal en donde se precluyó la misma por el hecho exclusivo de la víctima, que llevaban a adjudicar el hecho o causa eficiente del accidente en cabeza del motociclista fallecido, lo cierto es que el Despacho de primera instancia profirió sentencia en la que condenó al extremo demandado porque a su juicio la manifestación realizada en la audiencia de instrucción y juzgamiento por parte del perito de Cesvi, quien elaboró el dictamen allegado por los demandantes, era más creíble respecto a la velocidad que llevaba el automotor asegurado, esto es superior a 70kh/h (cuando lo permitido es 60km/h). Así las cosas, aunque reconoció que el motociclista invadió el carril contrario, consideró que la velocidad le impidió al demandado Silvestre Huepo realizar maniobras evasivas y concluyó erróneamente que por las características del vehículo aquel revestía mayor peligrosidad, por ende, el juicio de reproche fue mayor y se declaró una concurrencia de causas imputable en un 20% a la víctima y en un 80% al asegurado.  
Todo lo anterior, sin perjuicio de las modificaciones que pueda realizar el Tribunal Superior de Bogotá en sede de apelación.
LIQUIDACIÓN OBJETIVA:
Liquidación de perjuicios Debe indicarse que, aunque los perjuicios fueron tasados por encima de los baremos establecidos por la Corte Suprema de Justicia, y que en virtud de ello en segunda instancia es posible que se reduzcan, de todas maneras, se procederá a liquidar las pretensiones de conformidad a los limites concedidos en la sentencia de primera instancia. 
Daño moral: Con ocasión del fallecimiento del señor Nelson Marino Rozo y Neyer Andrey Rozo, como consecuencia del accidente de tránsito ocurrido el 24 de diciembre de 2018, se tendrá en cuenta la suma por la cual se condenó en primera instancia, al margen de las modificaciones que pueda ordenar el juzgador de segunda instancia. 
Valor: 
• $68.000.000 para la menor Greecy Alexandra Rozo Bernal en calidad de hija y hermana de los fallecidos, 
• $68.000.000 para la señora Sandra Milena Bernal en su calidad de compañera permanente del fallecido Nelson Rozo. 
• $68.000.000 para Nydia Isabel González Garavito madre del menor fallecido. 
• $36.000.000 para Manuel Alfonso González, tío materno del menor fallecido. 
• $36.000.000 para Luz Amanda Garavito, abuela materna del menor fallecido. 
Daño a la vida de relación: 
• $83.200.000 para la menor Greecy Alexandra Rozo Bernal en calidad de hija y hermana de los fallecidos (64 SMLMV) 
• $83.200.000 para la señora Sandra Milena Bernal en su calidad de compañera permanente del fallecido Nelson Rozo. (64 SMLMV) 
• $83.200.000 para Nydia Isabel González Garavito madre del menor fallecido. (64 SMLMV) 
• $41.600.000 para Manuel Alfonso González, tío materno del menor fallecido. 
• $41.600.000 para Luz Amanda Garavito, abuela materna del menor fallecido. Estos valores ya contemplan una reducción del 20% por concurrencia de causas. 
Costas: $12.000.000 Total: $620.800.000 
-La póliza no contempla deducible.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</si>
</sst>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0"/>
      <color theme="1"/>
      <name val="Calibri"/>
      <family val="2"/>
      <scheme val="minor"/>
    </font>
    <font>
      <b/>
      <sz val="11"/>
      <name val="Calibri"/>
      <family val="2"/>
    </font>
    <font>
      <sz val="11"/>
      <name val="Calibri"/>
      <family val="2"/>
    </font>
    <font>
      <u/>
      <sz val="11"/>
      <name val="Calibri"/>
      <family val="2"/>
    </font>
    <font>
      <sz val="11"/>
      <color rgb="FFFF0000"/>
      <name val="Calibri"/>
      <family val="2"/>
      <scheme val="minor"/>
    </font>
    <font>
      <b/>
      <sz val="20"/>
      <color theme="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9" fillId="0" borderId="1" xfId="0" applyFont="1" applyBorder="1" applyAlignment="1">
      <alignment horizontal="justify" vertical="top" wrapText="1"/>
    </xf>
    <xf numFmtId="0" fontId="10" fillId="0" borderId="1" xfId="0" applyFont="1" applyBorder="1" applyAlignment="1">
      <alignment horizontal="justify" vertical="top"/>
    </xf>
    <xf numFmtId="0" fontId="9" fillId="7" borderId="1" xfId="0" applyFont="1" applyFill="1" applyBorder="1" applyAlignment="1">
      <alignment horizontal="justify" vertical="top" wrapText="1"/>
    </xf>
    <xf numFmtId="42" fontId="9" fillId="7" borderId="1" xfId="1" applyFont="1" applyFill="1" applyBorder="1" applyAlignment="1">
      <alignment horizontal="justify" vertical="top" wrapText="1"/>
    </xf>
    <xf numFmtId="14" fontId="10" fillId="0" borderId="1" xfId="0" applyNumberFormat="1" applyFont="1" applyBorder="1" applyAlignment="1">
      <alignment horizontal="justify" vertical="top"/>
    </xf>
    <xf numFmtId="0" fontId="9" fillId="0" borderId="1" xfId="0" applyFont="1" applyBorder="1"/>
    <xf numFmtId="42" fontId="6" fillId="7" borderId="1" xfId="1" applyFont="1" applyFill="1" applyBorder="1" applyAlignment="1">
      <alignment horizontal="center" vertical="top"/>
    </xf>
    <xf numFmtId="0" fontId="2" fillId="0" borderId="1" xfId="0" applyFont="1" applyBorder="1" applyAlignment="1" applyProtection="1">
      <alignment horizontal="justify" vertical="top"/>
      <protection locked="0"/>
    </xf>
    <xf numFmtId="0" fontId="0" fillId="0" borderId="1" xfId="0" applyBorder="1" applyAlignment="1" applyProtection="1">
      <alignment horizontal="justify" vertical="top"/>
      <protection locked="0"/>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2" fillId="0" borderId="4" xfId="0" applyFont="1" applyBorder="1" applyAlignment="1">
      <alignment horizontal="justify" vertical="top" wrapText="1"/>
    </xf>
    <xf numFmtId="164" fontId="10" fillId="0" borderId="1" xfId="1" applyNumberFormat="1" applyFont="1" applyBorder="1" applyAlignment="1">
      <alignment horizontal="left" vertical="top" wrapText="1"/>
    </xf>
    <xf numFmtId="14" fontId="10" fillId="0" borderId="1" xfId="0" applyNumberFormat="1" applyFont="1" applyBorder="1" applyAlignment="1">
      <alignment horizontal="left"/>
    </xf>
    <xf numFmtId="0" fontId="10" fillId="0" borderId="1" xfId="0" applyFont="1" applyBorder="1" applyAlignment="1">
      <alignment horizontal="left" vertical="top"/>
    </xf>
    <xf numFmtId="0" fontId="10" fillId="0" borderId="1" xfId="0" applyFont="1" applyBorder="1" applyAlignment="1">
      <alignment horizontal="left"/>
    </xf>
    <xf numFmtId="0" fontId="3" fillId="2" borderId="0" xfId="0" applyFont="1" applyFill="1" applyAlignment="1">
      <alignment horizontal="center" vertical="top"/>
    </xf>
    <xf numFmtId="0" fontId="10" fillId="0" borderId="1" xfId="0" applyFont="1" applyBorder="1" applyAlignment="1">
      <alignment horizontal="justify" vertical="top" wrapText="1"/>
    </xf>
    <xf numFmtId="0" fontId="10" fillId="0" borderId="1" xfId="0" applyFont="1" applyBorder="1" applyAlignment="1">
      <alignment horizontal="justify" vertical="top"/>
    </xf>
    <xf numFmtId="0" fontId="10" fillId="8" borderId="1" xfId="0" applyFont="1" applyFill="1" applyBorder="1" applyAlignment="1">
      <alignment horizontal="justify" vertical="top" wrapText="1"/>
    </xf>
    <xf numFmtId="14" fontId="10" fillId="0" borderId="1" xfId="0" applyNumberFormat="1" applyFont="1" applyBorder="1" applyAlignment="1">
      <alignment horizontal="justify" vertical="top"/>
    </xf>
    <xf numFmtId="0" fontId="9" fillId="0" borderId="1" xfId="0" applyFont="1" applyBorder="1" applyAlignment="1">
      <alignment horizontal="justify" vertical="top" wrapText="1"/>
    </xf>
    <xf numFmtId="49" fontId="10" fillId="0" borderId="1" xfId="0" applyNumberFormat="1" applyFont="1" applyBorder="1" applyAlignment="1">
      <alignment horizontal="left" vertical="top"/>
    </xf>
    <xf numFmtId="0" fontId="11" fillId="0" borderId="1" xfId="3" applyFont="1" applyFill="1" applyBorder="1" applyAlignment="1">
      <alignment vertical="top"/>
    </xf>
    <xf numFmtId="0" fontId="10" fillId="0" borderId="1" xfId="0" applyFont="1" applyBorder="1" applyAlignment="1">
      <alignment vertical="top"/>
    </xf>
    <xf numFmtId="0" fontId="0" fillId="0" borderId="4" xfId="0" applyBorder="1" applyAlignment="1">
      <alignment horizontal="center" wrapText="1"/>
    </xf>
    <xf numFmtId="0" fontId="0" fillId="0" borderId="4" xfId="0" applyBorder="1" applyAlignment="1">
      <alignment horizont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4" fontId="0" fillId="0" borderId="2" xfId="4" applyFont="1" applyBorder="1" applyAlignment="1">
      <alignment horizontal="center" vertical="top"/>
    </xf>
    <xf numFmtId="44" fontId="0" fillId="0" borderId="3" xfId="4" applyFont="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justify" vertical="top"/>
    </xf>
    <xf numFmtId="0" fontId="4" fillId="2" borderId="4" xfId="0" applyFont="1"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8" fillId="0" borderId="1" xfId="0" applyFont="1" applyBorder="1" applyAlignment="1">
      <alignment horizontal="left" vertical="top" wrapText="1"/>
    </xf>
    <xf numFmtId="0" fontId="0" fillId="0" borderId="1" xfId="0" applyBorder="1" applyAlignment="1">
      <alignment horizontal="left" vertical="top"/>
    </xf>
    <xf numFmtId="42" fontId="0" fillId="5" borderId="0" xfId="1"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8" fillId="4" borderId="5" xfId="0" applyFont="1" applyFill="1" applyBorder="1" applyAlignment="1">
      <alignment horizontal="left" vertical="top" wrapText="1"/>
    </xf>
    <xf numFmtId="0" fontId="2" fillId="4" borderId="7" xfId="0" applyFont="1"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2" fillId="0" borderId="1" xfId="0" applyFon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13" fillId="2" borderId="4" xfId="0" applyFont="1" applyFill="1" applyBorder="1" applyAlignment="1">
      <alignment horizontal="center" vertical="top"/>
    </xf>
    <xf numFmtId="0" fontId="0" fillId="0" borderId="15" xfId="0" applyBorder="1" applyAlignment="1">
      <alignment horizontal="left" vertical="top" wrapText="1"/>
    </xf>
    <xf numFmtId="164" fontId="0" fillId="0" borderId="1" xfId="0" applyNumberFormat="1" applyBorder="1" applyAlignment="1">
      <alignment horizontal="justify" vertical="top"/>
    </xf>
    <xf numFmtId="0" fontId="0" fillId="0" borderId="1" xfId="0" applyBorder="1" applyAlignment="1">
      <alignment horizontal="justify" vertical="top" wrapText="1"/>
    </xf>
    <xf numFmtId="0" fontId="2" fillId="0" borderId="4" xfId="0" applyFont="1" applyBorder="1" applyAlignment="1">
      <alignment horizontal="center" vertical="top"/>
    </xf>
    <xf numFmtId="0" fontId="2" fillId="0" borderId="6" xfId="0" applyFont="1" applyBorder="1" applyAlignment="1">
      <alignment horizontal="center" vertical="top"/>
    </xf>
    <xf numFmtId="42" fontId="0" fillId="5" borderId="0" xfId="1" applyFont="1" applyFill="1" applyBorder="1" applyAlignment="1" applyProtection="1">
      <alignment horizontal="center" vertical="top"/>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4" xfId="1" applyFont="1" applyFill="1" applyBorder="1" applyAlignment="1" applyProtection="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lignment horizontal="center" vertical="top"/>
    </xf>
    <xf numFmtId="42" fontId="0" fillId="5" borderId="1" xfId="1" applyFont="1" applyFill="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99"/>
  <sheetViews>
    <sheetView topLeftCell="A4" zoomScale="87" zoomScaleNormal="87" workbookViewId="0">
      <selection activeCell="A34" sqref="A34"/>
    </sheetView>
  </sheetViews>
  <sheetFormatPr baseColWidth="10" defaultColWidth="0" defaultRowHeight="15" x14ac:dyDescent="0.25"/>
  <cols>
    <col min="1" max="1" width="46.140625" style="9" bestFit="1" customWidth="1"/>
    <col min="2" max="2" width="63.85546875" style="9" customWidth="1"/>
    <col min="3" max="3" width="20.7109375" style="9" customWidth="1"/>
    <col min="4" max="4" width="11.42578125" style="2" hidden="1" customWidth="1"/>
    <col min="5" max="6" width="0" style="2" hidden="1" customWidth="1"/>
    <col min="7" max="16384" width="11.42578125" style="2" hidden="1"/>
  </cols>
  <sheetData>
    <row r="1" spans="1:3" ht="18.75" x14ac:dyDescent="0.25">
      <c r="A1" s="46" t="s">
        <v>58</v>
      </c>
      <c r="B1" s="46"/>
      <c r="C1" s="46"/>
    </row>
    <row r="2" spans="1:3" x14ac:dyDescent="0.25">
      <c r="A2" s="29" t="s">
        <v>128</v>
      </c>
      <c r="B2" s="52" t="s">
        <v>133</v>
      </c>
      <c r="C2" s="52"/>
    </row>
    <row r="3" spans="1:3" x14ac:dyDescent="0.25">
      <c r="A3" s="29" t="s">
        <v>0</v>
      </c>
      <c r="B3" s="48" t="s">
        <v>134</v>
      </c>
      <c r="C3" s="48"/>
    </row>
    <row r="4" spans="1:3" x14ac:dyDescent="0.25">
      <c r="A4" s="29" t="s">
        <v>124</v>
      </c>
      <c r="B4" s="44" t="s">
        <v>142</v>
      </c>
      <c r="C4" s="44"/>
    </row>
    <row r="5" spans="1:3" ht="21" customHeight="1" x14ac:dyDescent="0.25">
      <c r="A5" s="29" t="s">
        <v>124</v>
      </c>
      <c r="B5" s="44" t="s">
        <v>143</v>
      </c>
      <c r="C5" s="44"/>
    </row>
    <row r="6" spans="1:3" ht="21" customHeight="1" x14ac:dyDescent="0.25">
      <c r="A6" s="29" t="s">
        <v>1</v>
      </c>
      <c r="B6" s="45" t="s">
        <v>135</v>
      </c>
      <c r="C6" s="45"/>
    </row>
    <row r="7" spans="1:3" ht="21" customHeight="1" x14ac:dyDescent="0.25">
      <c r="A7" s="29" t="s">
        <v>1</v>
      </c>
      <c r="B7" s="44" t="s">
        <v>144</v>
      </c>
      <c r="C7" s="44"/>
    </row>
    <row r="8" spans="1:3" ht="21" customHeight="1" x14ac:dyDescent="0.25">
      <c r="A8" s="29" t="s">
        <v>1</v>
      </c>
      <c r="B8" s="44" t="s">
        <v>145</v>
      </c>
      <c r="C8" s="44"/>
    </row>
    <row r="9" spans="1:3" ht="21" customHeight="1" x14ac:dyDescent="0.25">
      <c r="A9" s="29" t="s">
        <v>1</v>
      </c>
      <c r="B9" s="44" t="s">
        <v>146</v>
      </c>
      <c r="C9" s="44"/>
    </row>
    <row r="10" spans="1:3" x14ac:dyDescent="0.25">
      <c r="A10" s="29" t="s">
        <v>125</v>
      </c>
      <c r="B10" s="48" t="s">
        <v>136</v>
      </c>
      <c r="C10" s="48"/>
    </row>
    <row r="11" spans="1:3" x14ac:dyDescent="0.25">
      <c r="A11" s="31" t="s">
        <v>126</v>
      </c>
      <c r="B11" s="44" t="s">
        <v>147</v>
      </c>
      <c r="C11" s="44"/>
    </row>
    <row r="12" spans="1:3" x14ac:dyDescent="0.25">
      <c r="A12" s="31" t="s">
        <v>2</v>
      </c>
      <c r="B12" s="48" t="s">
        <v>148</v>
      </c>
      <c r="C12" s="48"/>
    </row>
    <row r="13" spans="1:3" x14ac:dyDescent="0.25">
      <c r="A13" s="31" t="s">
        <v>14</v>
      </c>
      <c r="B13" s="47" t="s">
        <v>127</v>
      </c>
      <c r="C13" s="47"/>
    </row>
    <row r="14" spans="1:3" ht="15.75" customHeight="1" x14ac:dyDescent="0.25">
      <c r="A14" s="32" t="s">
        <v>15</v>
      </c>
      <c r="B14" s="47" t="s">
        <v>127</v>
      </c>
      <c r="C14" s="47"/>
    </row>
    <row r="15" spans="1:3" ht="17.25" customHeight="1" x14ac:dyDescent="0.25">
      <c r="A15" s="29" t="s">
        <v>16</v>
      </c>
      <c r="B15" s="53" t="s">
        <v>127</v>
      </c>
      <c r="C15" s="54"/>
    </row>
    <row r="16" spans="1:3" x14ac:dyDescent="0.25">
      <c r="A16" s="29" t="s">
        <v>17</v>
      </c>
      <c r="B16" s="48" t="s">
        <v>141</v>
      </c>
      <c r="C16" s="48"/>
    </row>
    <row r="17" spans="1:3" x14ac:dyDescent="0.25">
      <c r="A17" s="29" t="s">
        <v>18</v>
      </c>
      <c r="B17" s="48"/>
      <c r="C17" s="48"/>
    </row>
    <row r="18" spans="1:3" x14ac:dyDescent="0.25">
      <c r="A18" s="29" t="s">
        <v>19</v>
      </c>
      <c r="B18" s="48"/>
      <c r="C18" s="48"/>
    </row>
    <row r="19" spans="1:3" x14ac:dyDescent="0.25">
      <c r="A19" s="29" t="s">
        <v>20</v>
      </c>
      <c r="B19" s="48" t="s">
        <v>149</v>
      </c>
      <c r="C19" s="48"/>
    </row>
    <row r="20" spans="1:3" ht="15" customHeight="1" x14ac:dyDescent="0.25">
      <c r="A20" s="29" t="s">
        <v>21</v>
      </c>
      <c r="B20" s="47" t="s">
        <v>99</v>
      </c>
      <c r="C20" s="47"/>
    </row>
    <row r="21" spans="1:3" x14ac:dyDescent="0.25">
      <c r="A21" s="29" t="s">
        <v>22</v>
      </c>
      <c r="B21" s="47" t="s">
        <v>150</v>
      </c>
      <c r="C21" s="47"/>
    </row>
    <row r="22" spans="1:3" ht="21" customHeight="1" x14ac:dyDescent="0.25">
      <c r="A22" s="29" t="s">
        <v>23</v>
      </c>
      <c r="B22" s="42" t="s">
        <v>151</v>
      </c>
      <c r="C22" s="42"/>
    </row>
    <row r="23" spans="1:3" ht="15.95" customHeight="1" x14ac:dyDescent="0.25">
      <c r="A23" s="29" t="s">
        <v>56</v>
      </c>
      <c r="B23" s="45">
        <v>3155832</v>
      </c>
      <c r="C23" s="45"/>
    </row>
    <row r="24" spans="1:3" ht="17.100000000000001" customHeight="1" x14ac:dyDescent="0.25">
      <c r="A24" s="29" t="s">
        <v>2</v>
      </c>
      <c r="B24" s="45" t="s">
        <v>153</v>
      </c>
      <c r="C24" s="45"/>
    </row>
    <row r="25" spans="1:3" ht="17.100000000000001" customHeight="1" x14ac:dyDescent="0.25">
      <c r="A25" s="34" t="s">
        <v>56</v>
      </c>
      <c r="B25" s="45">
        <v>1070750153</v>
      </c>
      <c r="C25" s="45"/>
    </row>
    <row r="26" spans="1:3" ht="17.100000000000001" customHeight="1" x14ac:dyDescent="0.25">
      <c r="A26" s="34" t="s">
        <v>96</v>
      </c>
      <c r="B26" s="45" t="s">
        <v>154</v>
      </c>
      <c r="C26" s="45"/>
    </row>
    <row r="27" spans="1:3" ht="17.100000000000001" customHeight="1" x14ac:dyDescent="0.25">
      <c r="A27" s="29" t="s">
        <v>14</v>
      </c>
      <c r="B27" s="42" t="s">
        <v>127</v>
      </c>
      <c r="C27" s="42"/>
    </row>
    <row r="28" spans="1:3" ht="15" customHeight="1" x14ac:dyDescent="0.25">
      <c r="A28" s="29" t="s">
        <v>152</v>
      </c>
      <c r="B28" s="42" t="s">
        <v>127</v>
      </c>
      <c r="C28" s="42"/>
    </row>
    <row r="29" spans="1:3" ht="20.100000000000001" customHeight="1" x14ac:dyDescent="0.25">
      <c r="A29" s="29" t="s">
        <v>16</v>
      </c>
      <c r="B29" s="42" t="s">
        <v>127</v>
      </c>
      <c r="C29" s="42"/>
    </row>
    <row r="30" spans="1:3" ht="20.100000000000001" customHeight="1" x14ac:dyDescent="0.25">
      <c r="A30" s="29" t="s">
        <v>17</v>
      </c>
      <c r="B30" s="42" t="s">
        <v>155</v>
      </c>
      <c r="C30" s="42"/>
    </row>
    <row r="31" spans="1:3" ht="14.1" customHeight="1" x14ac:dyDescent="0.25">
      <c r="A31" s="29" t="s">
        <v>18</v>
      </c>
      <c r="B31" s="43">
        <v>38104</v>
      </c>
      <c r="C31" s="43"/>
    </row>
    <row r="32" spans="1:3" ht="15.95" customHeight="1" x14ac:dyDescent="0.25">
      <c r="A32" s="29" t="s">
        <v>19</v>
      </c>
      <c r="B32" s="42" t="s">
        <v>156</v>
      </c>
      <c r="C32" s="42"/>
    </row>
    <row r="33" spans="1:3" ht="21" customHeight="1" x14ac:dyDescent="0.25">
      <c r="A33" s="29" t="s">
        <v>20</v>
      </c>
      <c r="B33" s="42" t="s">
        <v>149</v>
      </c>
      <c r="C33" s="42"/>
    </row>
    <row r="34" spans="1:3" ht="17.100000000000001" customHeight="1" x14ac:dyDescent="0.25">
      <c r="A34" s="29" t="s">
        <v>21</v>
      </c>
      <c r="B34" s="44"/>
      <c r="C34" s="44"/>
    </row>
    <row r="35" spans="1:3" ht="15" customHeight="1" x14ac:dyDescent="0.25">
      <c r="A35" s="29" t="s">
        <v>22</v>
      </c>
      <c r="B35" s="42" t="s">
        <v>157</v>
      </c>
      <c r="C35" s="42"/>
    </row>
    <row r="36" spans="1:3" ht="17.100000000000001" customHeight="1" x14ac:dyDescent="0.25">
      <c r="A36" s="29" t="s">
        <v>23</v>
      </c>
      <c r="B36" s="42" t="s">
        <v>137</v>
      </c>
      <c r="C36" s="42"/>
    </row>
    <row r="37" spans="1:3" x14ac:dyDescent="0.25">
      <c r="A37" s="29" t="s">
        <v>24</v>
      </c>
      <c r="B37" s="48" t="s">
        <v>138</v>
      </c>
      <c r="C37" s="48"/>
    </row>
    <row r="38" spans="1:3" ht="21.95" customHeight="1" x14ac:dyDescent="0.25">
      <c r="A38" s="29" t="s">
        <v>26</v>
      </c>
      <c r="B38" s="48" t="s">
        <v>138</v>
      </c>
      <c r="C38" s="48"/>
    </row>
    <row r="39" spans="1:3" ht="15.75" customHeight="1" x14ac:dyDescent="0.25">
      <c r="A39" s="29" t="s">
        <v>25</v>
      </c>
      <c r="B39" s="47" t="s">
        <v>106</v>
      </c>
      <c r="C39" s="47"/>
    </row>
    <row r="40" spans="1:3" x14ac:dyDescent="0.25">
      <c r="A40" s="29" t="s">
        <v>3</v>
      </c>
      <c r="B40" s="49" t="s">
        <v>139</v>
      </c>
      <c r="C40" s="49"/>
    </row>
    <row r="41" spans="1:3" x14ac:dyDescent="0.25">
      <c r="A41" s="29" t="s">
        <v>4</v>
      </c>
      <c r="B41" s="47"/>
      <c r="C41" s="47"/>
    </row>
    <row r="42" spans="1:3" x14ac:dyDescent="0.25">
      <c r="A42" s="29" t="s">
        <v>5</v>
      </c>
      <c r="B42" s="47"/>
      <c r="C42" s="47"/>
    </row>
    <row r="43" spans="1:3" x14ac:dyDescent="0.25">
      <c r="A43" s="29" t="s">
        <v>40</v>
      </c>
      <c r="B43" s="47" t="s">
        <v>140</v>
      </c>
      <c r="C43" s="47"/>
    </row>
    <row r="44" spans="1:3" x14ac:dyDescent="0.25">
      <c r="A44" s="51" t="s">
        <v>6</v>
      </c>
      <c r="B44" s="47" t="s">
        <v>158</v>
      </c>
      <c r="C44" s="48"/>
    </row>
    <row r="45" spans="1:3" x14ac:dyDescent="0.25">
      <c r="A45" s="51"/>
      <c r="B45" s="48"/>
      <c r="C45" s="48"/>
    </row>
    <row r="46" spans="1:3" ht="166.5" customHeight="1" x14ac:dyDescent="0.25">
      <c r="A46" s="51"/>
      <c r="B46" s="48"/>
      <c r="C46" s="48"/>
    </row>
    <row r="47" spans="1:3" x14ac:dyDescent="0.25">
      <c r="A47" s="29" t="s">
        <v>7</v>
      </c>
      <c r="B47" s="44" t="s">
        <v>142</v>
      </c>
      <c r="C47" s="44"/>
    </row>
    <row r="48" spans="1:3" x14ac:dyDescent="0.25">
      <c r="A48" s="29" t="s">
        <v>8</v>
      </c>
      <c r="B48" s="44">
        <v>5901921</v>
      </c>
      <c r="C48" s="44"/>
    </row>
    <row r="49" spans="1:3" x14ac:dyDescent="0.25">
      <c r="A49" s="29" t="s">
        <v>9</v>
      </c>
      <c r="B49" s="44" t="s">
        <v>159</v>
      </c>
      <c r="C49" s="44"/>
    </row>
    <row r="50" spans="1:3" x14ac:dyDescent="0.25">
      <c r="A50" s="29" t="s">
        <v>10</v>
      </c>
      <c r="B50" s="48" t="s">
        <v>160</v>
      </c>
      <c r="C50" s="48"/>
    </row>
    <row r="51" spans="1:3" x14ac:dyDescent="0.25">
      <c r="A51" s="29" t="s">
        <v>59</v>
      </c>
      <c r="B51" s="33">
        <v>44340</v>
      </c>
      <c r="C51" s="30"/>
    </row>
    <row r="52" spans="1:3" x14ac:dyDescent="0.25">
      <c r="A52" s="29" t="s">
        <v>11</v>
      </c>
      <c r="B52" s="50">
        <v>44711</v>
      </c>
      <c r="C52" s="50"/>
    </row>
    <row r="53" spans="1:3" x14ac:dyDescent="0.25">
      <c r="A53" s="29" t="s">
        <v>12</v>
      </c>
      <c r="B53" s="50" t="s">
        <v>161</v>
      </c>
      <c r="C53" s="48"/>
    </row>
    <row r="56" spans="1:3" ht="15" customHeight="1" x14ac:dyDescent="0.25"/>
    <row r="57" spans="1:3" ht="15" customHeight="1" x14ac:dyDescent="0.25"/>
    <row r="64" spans="1:3" ht="15" customHeight="1" x14ac:dyDescent="0.25"/>
    <row r="69" spans="6:6" ht="18" customHeight="1" x14ac:dyDescent="0.25"/>
    <row r="72" spans="6:6" x14ac:dyDescent="0.25">
      <c r="F72" s="4"/>
    </row>
    <row r="73" spans="6:6" x14ac:dyDescent="0.25">
      <c r="F73" s="4"/>
    </row>
    <row r="74" spans="6:6" x14ac:dyDescent="0.25">
      <c r="F74" s="4"/>
    </row>
    <row r="85" ht="36" customHeight="1" x14ac:dyDescent="0.25"/>
    <row r="97" ht="33.75" customHeight="1" x14ac:dyDescent="0.25"/>
    <row r="98" ht="33.75" customHeight="1" x14ac:dyDescent="0.25"/>
    <row r="99" ht="33.75" customHeight="1" x14ac:dyDescent="0.25"/>
  </sheetData>
  <dataConsolidate/>
  <mergeCells count="51">
    <mergeCell ref="B47:C47"/>
    <mergeCell ref="A44:A46"/>
    <mergeCell ref="B2:C2"/>
    <mergeCell ref="B3:C3"/>
    <mergeCell ref="B10:C10"/>
    <mergeCell ref="B12:C12"/>
    <mergeCell ref="B13:C13"/>
    <mergeCell ref="B14:C14"/>
    <mergeCell ref="B15:C15"/>
    <mergeCell ref="B16:C16"/>
    <mergeCell ref="B17:C17"/>
    <mergeCell ref="B39:C39"/>
    <mergeCell ref="B18:C18"/>
    <mergeCell ref="B19:C19"/>
    <mergeCell ref="B44:C46"/>
    <mergeCell ref="B42:C42"/>
    <mergeCell ref="B53:C53"/>
    <mergeCell ref="B52:C52"/>
    <mergeCell ref="B50:C50"/>
    <mergeCell ref="B49:C49"/>
    <mergeCell ref="B48:C48"/>
    <mergeCell ref="A1:C1"/>
    <mergeCell ref="B43:C43"/>
    <mergeCell ref="B37:C37"/>
    <mergeCell ref="B38:C38"/>
    <mergeCell ref="B20:C20"/>
    <mergeCell ref="B11:C11"/>
    <mergeCell ref="B4:C4"/>
    <mergeCell ref="B21:C21"/>
    <mergeCell ref="B22:C22"/>
    <mergeCell ref="B41:C41"/>
    <mergeCell ref="B40:C40"/>
    <mergeCell ref="B5:C5"/>
    <mergeCell ref="B6:C6"/>
    <mergeCell ref="B7:C7"/>
    <mergeCell ref="B8:C8"/>
    <mergeCell ref="B9:C9"/>
    <mergeCell ref="B23:C23"/>
    <mergeCell ref="B24:C24"/>
    <mergeCell ref="B25:C25"/>
    <mergeCell ref="B26:C26"/>
    <mergeCell ref="B27:C27"/>
    <mergeCell ref="B28:C28"/>
    <mergeCell ref="B29:C29"/>
    <mergeCell ref="B30:C30"/>
    <mergeCell ref="B36:C36"/>
    <mergeCell ref="B31:C31"/>
    <mergeCell ref="B32:C32"/>
    <mergeCell ref="B33:C33"/>
    <mergeCell ref="B34:C34"/>
    <mergeCell ref="B35:C35"/>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Hoja2!$H$2:$H$5</xm:f>
          </x14:formula1>
          <xm:sqref>B20:C20</xm:sqref>
        </x14:dataValidation>
        <x14:dataValidation type="list" allowBlank="1" showInputMessage="1" showErrorMessage="1" xr:uid="{00000000-0002-0000-0000-000001000000}">
          <x14:formula1>
            <xm:f>Hoja2!$I$2:$I$6</xm:f>
          </x14:formula1>
          <xm:sqref>B39:C39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C49"/>
  <sheetViews>
    <sheetView zoomScale="70" zoomScaleNormal="70" workbookViewId="0">
      <selection activeCell="B6" sqref="B6:C6"/>
    </sheetView>
  </sheetViews>
  <sheetFormatPr baseColWidth="10" defaultColWidth="0" defaultRowHeight="15" x14ac:dyDescent="0.25"/>
  <cols>
    <col min="1" max="1" width="49.85546875" customWidth="1"/>
    <col min="2" max="2" width="31.28515625" customWidth="1"/>
    <col min="3" max="3" width="90.140625" customWidth="1"/>
    <col min="4" max="16384" width="11.42578125" hidden="1"/>
  </cols>
  <sheetData>
    <row r="1" spans="1:3" ht="18.75" x14ac:dyDescent="0.25">
      <c r="A1" s="76" t="s">
        <v>57</v>
      </c>
      <c r="B1" s="76"/>
      <c r="C1" s="76"/>
    </row>
    <row r="2" spans="1:3" ht="15.75" customHeight="1" x14ac:dyDescent="0.25">
      <c r="A2" s="21" t="s">
        <v>38</v>
      </c>
      <c r="B2" s="61">
        <v>101518348</v>
      </c>
      <c r="C2" s="62"/>
    </row>
    <row r="3" spans="1:3" s="2" customFormat="1" x14ac:dyDescent="0.25">
      <c r="A3" s="5" t="s">
        <v>13</v>
      </c>
      <c r="B3" s="74" t="str">
        <f>'AUTOS  NOTA 322'!B2:C2</f>
        <v>11001310305120210017300</v>
      </c>
      <c r="C3" s="74"/>
    </row>
    <row r="4" spans="1:3" s="2" customFormat="1" x14ac:dyDescent="0.25">
      <c r="A4" s="5" t="s">
        <v>0</v>
      </c>
      <c r="B4" s="74" t="str">
        <f>'AUTOS  NOTA 322'!B3:C3</f>
        <v xml:space="preserve">JUZGADO  51  CIVIL DEL CIRCUITO DE BOGOTÁ </v>
      </c>
      <c r="C4" s="74"/>
    </row>
    <row r="5" spans="1:3" s="2" customFormat="1" x14ac:dyDescent="0.25">
      <c r="A5" s="5" t="s">
        <v>124</v>
      </c>
      <c r="B5" s="74" t="str">
        <f>'AUTOS  NOTA 322'!B4:C4</f>
        <v xml:space="preserve">SILVESTRE HUEPO RAMÍREZ </v>
      </c>
      <c r="C5" s="74"/>
    </row>
    <row r="6" spans="1:3" s="2" customFormat="1" x14ac:dyDescent="0.25">
      <c r="A6" s="5" t="s">
        <v>1</v>
      </c>
      <c r="B6" s="74" t="str">
        <f>'AUTOS  NOTA 322'!B6:C6</f>
        <v>SANDRA MILENA BERNAL VELANDIA (COMPAÑERA PERMANENTE)</v>
      </c>
      <c r="C6" s="74"/>
    </row>
    <row r="7" spans="1:3" s="2" customFormat="1" x14ac:dyDescent="0.25">
      <c r="A7" s="5" t="s">
        <v>125</v>
      </c>
      <c r="B7" s="74" t="str">
        <f>'AUTOS  NOTA 322'!B10:C10</f>
        <v xml:space="preserve">DEMANDADA DIRECTA Y LLAMADA EN GARANTIA </v>
      </c>
      <c r="C7" s="74"/>
    </row>
    <row r="8" spans="1:3" x14ac:dyDescent="0.25">
      <c r="A8" s="21" t="s">
        <v>39</v>
      </c>
      <c r="B8" s="74" t="str">
        <f>'AUTOS  NOTA 322'!B50:C50</f>
        <v>022243925 / 0</v>
      </c>
      <c r="C8" s="74"/>
    </row>
    <row r="9" spans="1:3" x14ac:dyDescent="0.25">
      <c r="A9" s="21" t="s">
        <v>40</v>
      </c>
      <c r="B9" s="74"/>
      <c r="C9" s="74"/>
    </row>
    <row r="10" spans="1:3" x14ac:dyDescent="0.25">
      <c r="A10" s="21" t="s">
        <v>97</v>
      </c>
      <c r="B10" s="59"/>
      <c r="C10" s="60"/>
    </row>
    <row r="11" spans="1:3" x14ac:dyDescent="0.25">
      <c r="A11" s="21" t="s">
        <v>76</v>
      </c>
      <c r="B11" s="77" t="s">
        <v>93</v>
      </c>
      <c r="C11" s="78"/>
    </row>
    <row r="12" spans="1:3" x14ac:dyDescent="0.25">
      <c r="A12" s="21" t="s">
        <v>41</v>
      </c>
      <c r="B12" s="74"/>
      <c r="C12" s="74"/>
    </row>
    <row r="13" spans="1:3" x14ac:dyDescent="0.25">
      <c r="A13" s="21" t="s">
        <v>42</v>
      </c>
      <c r="B13" s="74" t="s">
        <v>45</v>
      </c>
      <c r="C13" s="74"/>
    </row>
    <row r="14" spans="1:3" x14ac:dyDescent="0.25">
      <c r="A14" s="21" t="s">
        <v>43</v>
      </c>
      <c r="B14" s="74" t="s">
        <v>45</v>
      </c>
      <c r="C14" s="74"/>
    </row>
    <row r="15" spans="1:3" x14ac:dyDescent="0.25">
      <c r="A15" s="79" t="s">
        <v>44</v>
      </c>
      <c r="B15" s="74" t="s">
        <v>90</v>
      </c>
      <c r="C15" s="74"/>
    </row>
    <row r="16" spans="1:3" x14ac:dyDescent="0.25">
      <c r="A16" s="80"/>
      <c r="B16" s="11" t="s">
        <v>54</v>
      </c>
      <c r="C16" s="11" t="s">
        <v>29</v>
      </c>
    </row>
    <row r="17" spans="1:3" x14ac:dyDescent="0.25">
      <c r="A17" s="80"/>
      <c r="B17" s="6"/>
      <c r="C17" s="6"/>
    </row>
    <row r="18" spans="1:3" x14ac:dyDescent="0.25">
      <c r="A18" s="80"/>
      <c r="B18" s="6"/>
      <c r="C18" s="6"/>
    </row>
    <row r="19" spans="1:3" x14ac:dyDescent="0.25">
      <c r="A19" s="81"/>
      <c r="B19" s="6"/>
      <c r="C19" s="6"/>
    </row>
    <row r="20" spans="1:3" x14ac:dyDescent="0.25">
      <c r="A20" s="21" t="s">
        <v>94</v>
      </c>
      <c r="B20" s="74" t="s">
        <v>46</v>
      </c>
      <c r="C20" s="74"/>
    </row>
    <row r="21" spans="1:3" x14ac:dyDescent="0.25">
      <c r="A21" s="21" t="s">
        <v>95</v>
      </c>
      <c r="B21" s="72" t="s">
        <v>129</v>
      </c>
      <c r="C21" s="73"/>
    </row>
    <row r="22" spans="1:3" x14ac:dyDescent="0.25">
      <c r="A22" s="21" t="s">
        <v>30</v>
      </c>
      <c r="B22" s="74" t="s">
        <v>34</v>
      </c>
      <c r="C22" s="74"/>
    </row>
    <row r="23" spans="1:3" x14ac:dyDescent="0.25">
      <c r="A23" s="21" t="s">
        <v>51</v>
      </c>
      <c r="B23" s="74"/>
      <c r="C23" s="74"/>
    </row>
    <row r="24" spans="1:3" x14ac:dyDescent="0.25">
      <c r="A24" s="21" t="s">
        <v>52</v>
      </c>
      <c r="B24" s="74"/>
      <c r="C24" s="74"/>
    </row>
    <row r="25" spans="1:3" x14ac:dyDescent="0.25">
      <c r="A25" s="20" t="s">
        <v>53</v>
      </c>
      <c r="B25" s="74"/>
      <c r="C25" s="74"/>
    </row>
    <row r="26" spans="1:3" x14ac:dyDescent="0.25">
      <c r="A26" s="75" t="s">
        <v>80</v>
      </c>
      <c r="B26" s="75"/>
      <c r="C26" s="75"/>
    </row>
    <row r="27" spans="1:3" x14ac:dyDescent="0.25">
      <c r="A27" s="70" t="s">
        <v>50</v>
      </c>
      <c r="B27" s="71"/>
      <c r="C27" s="12" t="s">
        <v>131</v>
      </c>
    </row>
    <row r="28" spans="1:3" x14ac:dyDescent="0.25">
      <c r="A28" s="70" t="s">
        <v>49</v>
      </c>
      <c r="B28" s="71"/>
      <c r="C28" s="12" t="s">
        <v>131</v>
      </c>
    </row>
    <row r="29" spans="1:3" x14ac:dyDescent="0.25">
      <c r="A29" s="70" t="s">
        <v>48</v>
      </c>
      <c r="B29" s="71"/>
      <c r="C29" s="13" t="s">
        <v>131</v>
      </c>
    </row>
    <row r="30" spans="1:3" x14ac:dyDescent="0.25">
      <c r="A30" s="70" t="s">
        <v>27</v>
      </c>
      <c r="B30" s="71"/>
      <c r="C30" s="12"/>
    </row>
    <row r="31" spans="1:3" x14ac:dyDescent="0.25">
      <c r="A31" s="70" t="s">
        <v>28</v>
      </c>
      <c r="B31" s="71"/>
      <c r="C31" s="12"/>
    </row>
    <row r="32" spans="1:3" x14ac:dyDescent="0.25">
      <c r="A32" s="70" t="s">
        <v>117</v>
      </c>
      <c r="B32" s="71"/>
      <c r="C32" s="14"/>
    </row>
    <row r="33" spans="1:3" x14ac:dyDescent="0.25">
      <c r="A33" s="57" t="s">
        <v>47</v>
      </c>
      <c r="B33" s="58"/>
      <c r="C33" s="15"/>
    </row>
    <row r="34" spans="1:3" x14ac:dyDescent="0.25">
      <c r="A34" s="57" t="s">
        <v>55</v>
      </c>
      <c r="B34" s="58"/>
      <c r="C34" s="16"/>
    </row>
    <row r="35" spans="1:3" x14ac:dyDescent="0.25">
      <c r="A35" s="63" t="s">
        <v>119</v>
      </c>
      <c r="B35" s="64"/>
      <c r="C35" s="16" t="s">
        <v>132</v>
      </c>
    </row>
    <row r="36" spans="1:3" x14ac:dyDescent="0.25">
      <c r="A36" s="65"/>
      <c r="B36" s="66"/>
      <c r="C36" s="16"/>
    </row>
    <row r="37" spans="1:3" x14ac:dyDescent="0.25">
      <c r="A37" s="67"/>
      <c r="B37" s="68"/>
      <c r="C37" s="16"/>
    </row>
    <row r="38" spans="1:3" x14ac:dyDescent="0.25">
      <c r="A38" s="69" t="s">
        <v>116</v>
      </c>
      <c r="B38" s="69"/>
      <c r="C38" s="69"/>
    </row>
    <row r="39" spans="1:3" x14ac:dyDescent="0.25">
      <c r="A39" s="18" t="s">
        <v>111</v>
      </c>
      <c r="B39" s="19"/>
      <c r="C39" s="16"/>
    </row>
    <row r="40" spans="1:3" x14ac:dyDescent="0.25">
      <c r="A40" s="57" t="s">
        <v>108</v>
      </c>
      <c r="B40" s="58"/>
      <c r="C40" s="16"/>
    </row>
    <row r="41" spans="1:3" x14ac:dyDescent="0.25">
      <c r="A41" s="57" t="s">
        <v>110</v>
      </c>
      <c r="B41" s="58"/>
      <c r="C41" s="16"/>
    </row>
    <row r="42" spans="1:3" x14ac:dyDescent="0.25">
      <c r="A42" s="18" t="s">
        <v>109</v>
      </c>
      <c r="B42" s="19"/>
      <c r="C42" s="16"/>
    </row>
    <row r="43" spans="1:3" x14ac:dyDescent="0.25">
      <c r="A43" s="18" t="s">
        <v>112</v>
      </c>
      <c r="B43" s="19"/>
      <c r="C43" s="16"/>
    </row>
    <row r="44" spans="1:3" x14ac:dyDescent="0.25">
      <c r="A44" s="57" t="s">
        <v>113</v>
      </c>
      <c r="B44" s="58"/>
      <c r="C44" s="16"/>
    </row>
    <row r="45" spans="1:3" x14ac:dyDescent="0.25">
      <c r="A45" s="18" t="s">
        <v>114</v>
      </c>
      <c r="B45" s="17"/>
      <c r="C45" s="16"/>
    </row>
    <row r="46" spans="1:3" x14ac:dyDescent="0.25">
      <c r="A46" s="57" t="s">
        <v>115</v>
      </c>
      <c r="B46" s="58"/>
      <c r="C46" s="16"/>
    </row>
    <row r="47" spans="1:3" x14ac:dyDescent="0.25">
      <c r="A47" s="57" t="s">
        <v>118</v>
      </c>
      <c r="B47" s="58"/>
      <c r="C47" s="16"/>
    </row>
    <row r="48" spans="1:3" x14ac:dyDescent="0.25">
      <c r="A48" s="57" t="s">
        <v>119</v>
      </c>
      <c r="B48" s="58"/>
      <c r="C48" s="16"/>
    </row>
    <row r="49" spans="1:3" x14ac:dyDescent="0.25">
      <c r="A49" s="55" t="s">
        <v>130</v>
      </c>
      <c r="B49" s="56"/>
      <c r="C49" s="56"/>
    </row>
  </sheetData>
  <mergeCells count="40">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 ref="A33:B33"/>
    <mergeCell ref="A34:B34"/>
    <mergeCell ref="B23:C23"/>
    <mergeCell ref="B24:C24"/>
    <mergeCell ref="B25:C25"/>
    <mergeCell ref="A26:C26"/>
    <mergeCell ref="A27:B27"/>
    <mergeCell ref="A28:B28"/>
    <mergeCell ref="A49:C49"/>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s>
  <pageMargins left="0.7" right="0.7" top="0.75" bottom="0.75" header="0.3" footer="0.3"/>
  <pageSetup orientation="portrait" horizontalDpi="90" verticalDpi="90" r:id="rId1"/>
  <headerFooter>
    <oddHeader>&amp;C&amp;"Calibri"&amp;10&amp;K000000Internal&amp;1#</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Hoja2!$C$2:$C$4</xm:f>
          </x14:formula1>
          <xm:sqref>B15:C15</xm:sqref>
        </x14:dataValidation>
        <x14:dataValidation type="list" allowBlank="1" showInputMessage="1" showErrorMessage="1" xr:uid="{00000000-0002-0000-0100-000001000000}">
          <x14:formula1>
            <xm:f>Hoja2!$B$1:$B$2</xm:f>
          </x14:formula1>
          <xm:sqref>B25:C25 B13:C14 B20:C21 B23:C23</xm:sqref>
        </x14:dataValidation>
        <x14:dataValidation type="list" allowBlank="1" showInputMessage="1" showErrorMessage="1" xr:uid="{00000000-0002-0000-0100-000002000000}">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A1:I30"/>
  <sheetViews>
    <sheetView topLeftCell="A18" workbookViewId="0">
      <selection activeCell="B2" sqref="B2:C6"/>
    </sheetView>
  </sheetViews>
  <sheetFormatPr baseColWidth="10" defaultColWidth="0" defaultRowHeight="15" x14ac:dyDescent="0.25"/>
  <cols>
    <col min="1" max="1" width="41.85546875" customWidth="1"/>
    <col min="2" max="2" width="30.42578125" customWidth="1"/>
    <col min="3" max="3" width="54.85546875" customWidth="1"/>
    <col min="4" max="8" width="11.42578125" hidden="1" customWidth="1"/>
    <col min="9" max="9" width="12" hidden="1" customWidth="1"/>
    <col min="10" max="16384" width="11.42578125" hidden="1"/>
  </cols>
  <sheetData>
    <row r="1" spans="1:9" ht="18.75" x14ac:dyDescent="0.25">
      <c r="A1" s="76" t="s">
        <v>60</v>
      </c>
      <c r="B1" s="76"/>
      <c r="C1" s="76"/>
    </row>
    <row r="2" spans="1:9" x14ac:dyDescent="0.25">
      <c r="A2" s="21" t="s">
        <v>38</v>
      </c>
      <c r="B2" s="61" t="s">
        <v>182</v>
      </c>
      <c r="C2" s="62"/>
    </row>
    <row r="3" spans="1:9" x14ac:dyDescent="0.25">
      <c r="A3" s="5" t="s">
        <v>13</v>
      </c>
      <c r="B3" s="83" t="str">
        <f>'AUTOS  NOTA 322'!B2:C2</f>
        <v>11001310305120210017300</v>
      </c>
      <c r="C3" s="83"/>
    </row>
    <row r="4" spans="1:9" x14ac:dyDescent="0.25">
      <c r="A4" s="5" t="s">
        <v>0</v>
      </c>
      <c r="B4" s="74" t="str">
        <f>'AUTOS  NOTA 322'!B3:C3</f>
        <v xml:space="preserve">JUZGADO  51  CIVIL DEL CIRCUITO DE BOGOTÁ </v>
      </c>
      <c r="C4" s="74"/>
    </row>
    <row r="5" spans="1:9" x14ac:dyDescent="0.25">
      <c r="A5" s="5" t="s">
        <v>124</v>
      </c>
      <c r="B5" s="74" t="str">
        <f>'AUTOS  NOTA 322'!B4:C4</f>
        <v xml:space="preserve">SILVESTRE HUEPO RAMÍREZ </v>
      </c>
      <c r="C5" s="74"/>
    </row>
    <row r="6" spans="1:9" x14ac:dyDescent="0.25">
      <c r="A6" s="5" t="s">
        <v>1</v>
      </c>
      <c r="B6" s="74" t="str">
        <f>'AUTOS  NOTA 322'!B6:C6</f>
        <v>SANDRA MILENA BERNAL VELANDIA (COMPAÑERA PERMANENTE)</v>
      </c>
      <c r="C6" s="74"/>
    </row>
    <row r="7" spans="1:9" x14ac:dyDescent="0.25">
      <c r="A7" s="5" t="s">
        <v>125</v>
      </c>
      <c r="B7" s="74" t="str">
        <f>'AUTOS  NOTA 322'!B10:C10</f>
        <v xml:space="preserve">DEMANDADA DIRECTA Y LLAMADA EN GARANTIA </v>
      </c>
      <c r="C7" s="74"/>
    </row>
    <row r="8" spans="1:9" ht="30" x14ac:dyDescent="0.25">
      <c r="A8" s="5" t="s">
        <v>63</v>
      </c>
      <c r="B8" s="96">
        <f>(C10+C13+C14)</f>
        <v>1400634064</v>
      </c>
      <c r="C8" s="97"/>
    </row>
    <row r="9" spans="1:9" x14ac:dyDescent="0.25">
      <c r="A9" s="95" t="s">
        <v>64</v>
      </c>
      <c r="B9" s="89" t="s">
        <v>65</v>
      </c>
      <c r="C9" s="90"/>
    </row>
    <row r="10" spans="1:9" x14ac:dyDescent="0.25">
      <c r="A10" s="95"/>
      <c r="B10" s="6" t="s">
        <v>66</v>
      </c>
      <c r="C10" s="8">
        <v>160634064</v>
      </c>
    </row>
    <row r="11" spans="1:9" x14ac:dyDescent="0.25">
      <c r="A11" s="95"/>
      <c r="B11" s="6"/>
      <c r="C11" s="8"/>
    </row>
    <row r="12" spans="1:9" x14ac:dyDescent="0.25">
      <c r="A12" s="95"/>
      <c r="B12" s="89" t="s">
        <v>67</v>
      </c>
      <c r="C12" s="90"/>
    </row>
    <row r="13" spans="1:9" ht="21" customHeight="1" x14ac:dyDescent="0.25">
      <c r="A13" s="95"/>
      <c r="B13" s="6" t="s">
        <v>162</v>
      </c>
      <c r="C13" s="35">
        <v>440000000</v>
      </c>
    </row>
    <row r="14" spans="1:9" ht="21" customHeight="1" x14ac:dyDescent="0.25">
      <c r="A14" s="95"/>
      <c r="B14" s="6" t="s">
        <v>163</v>
      </c>
      <c r="C14" s="35">
        <v>800000000</v>
      </c>
      <c r="E14" t="s">
        <v>75</v>
      </c>
      <c r="F14" s="24">
        <v>0.7</v>
      </c>
    </row>
    <row r="15" spans="1:9" x14ac:dyDescent="0.25">
      <c r="A15" s="95"/>
      <c r="B15" s="89" t="s">
        <v>123</v>
      </c>
      <c r="C15" s="90"/>
      <c r="E15" t="s">
        <v>74</v>
      </c>
      <c r="F15" s="25">
        <v>0.3</v>
      </c>
      <c r="I15" s="27"/>
    </row>
    <row r="16" spans="1:9" x14ac:dyDescent="0.25">
      <c r="A16" s="95"/>
      <c r="B16" s="6"/>
      <c r="C16" s="23"/>
      <c r="F16" s="28"/>
      <c r="I16" s="27"/>
    </row>
    <row r="17" spans="1:3" ht="23.25" customHeight="1" x14ac:dyDescent="0.25">
      <c r="A17" s="7" t="s">
        <v>61</v>
      </c>
      <c r="B17" s="72" t="s">
        <v>73</v>
      </c>
      <c r="C17" s="73"/>
    </row>
    <row r="18" spans="1:3" ht="296.25" customHeight="1" x14ac:dyDescent="0.25">
      <c r="A18" s="5" t="s">
        <v>62</v>
      </c>
      <c r="B18" s="91" t="s">
        <v>167</v>
      </c>
      <c r="C18" s="92"/>
    </row>
    <row r="19" spans="1:3" ht="15" customHeight="1" x14ac:dyDescent="0.25">
      <c r="A19" s="22" t="s">
        <v>68</v>
      </c>
      <c r="B19" s="84">
        <f>SUM(C21:C22,C24:C25,C27)</f>
        <v>298773343</v>
      </c>
      <c r="C19" s="84"/>
    </row>
    <row r="20" spans="1:3" x14ac:dyDescent="0.25">
      <c r="A20" s="7" t="s">
        <v>69</v>
      </c>
      <c r="B20" s="93" t="s">
        <v>164</v>
      </c>
      <c r="C20" s="94"/>
    </row>
    <row r="21" spans="1:3" x14ac:dyDescent="0.25">
      <c r="A21" s="85"/>
      <c r="B21" s="6" t="s">
        <v>66</v>
      </c>
      <c r="C21" s="8">
        <v>58773343</v>
      </c>
    </row>
    <row r="22" spans="1:3" x14ac:dyDescent="0.25">
      <c r="A22" s="86"/>
      <c r="B22" s="6"/>
      <c r="C22" s="8">
        <v>0</v>
      </c>
    </row>
    <row r="23" spans="1:3" x14ac:dyDescent="0.25">
      <c r="A23" s="86"/>
      <c r="B23" s="89" t="s">
        <v>67</v>
      </c>
      <c r="C23" s="90"/>
    </row>
    <row r="24" spans="1:3" x14ac:dyDescent="0.25">
      <c r="A24" s="86"/>
      <c r="B24" s="6"/>
      <c r="C24" s="8">
        <v>240000000</v>
      </c>
    </row>
    <row r="25" spans="1:3" x14ac:dyDescent="0.25">
      <c r="A25" s="86"/>
      <c r="B25" s="6"/>
      <c r="C25" s="8">
        <v>0</v>
      </c>
    </row>
    <row r="26" spans="1:3" x14ac:dyDescent="0.25">
      <c r="A26" s="86"/>
      <c r="B26" s="89" t="s">
        <v>123</v>
      </c>
      <c r="C26" s="90"/>
    </row>
    <row r="27" spans="1:3" x14ac:dyDescent="0.25">
      <c r="A27" s="86"/>
      <c r="B27" s="6"/>
      <c r="C27" s="8">
        <v>0</v>
      </c>
    </row>
    <row r="28" spans="1:3" x14ac:dyDescent="0.25">
      <c r="A28" s="26" t="s">
        <v>120</v>
      </c>
      <c r="B28" s="87">
        <f>IFERROR(B19*(VLOOKUP(B17,E14:F16,2,0)),16666)</f>
        <v>16666</v>
      </c>
      <c r="C28" s="88"/>
    </row>
    <row r="29" spans="1:3" ht="117" customHeight="1" x14ac:dyDescent="0.25">
      <c r="A29" s="5" t="s">
        <v>70</v>
      </c>
      <c r="B29" s="70" t="s">
        <v>166</v>
      </c>
      <c r="C29" s="71"/>
    </row>
    <row r="30" spans="1:3" ht="117.75" customHeight="1" x14ac:dyDescent="0.25">
      <c r="A30" s="5" t="s">
        <v>71</v>
      </c>
      <c r="B30" s="82" t="s">
        <v>165</v>
      </c>
      <c r="C30" s="83"/>
    </row>
  </sheetData>
  <mergeCells count="22">
    <mergeCell ref="B9:C9"/>
    <mergeCell ref="B12:C12"/>
    <mergeCell ref="A9:A16"/>
    <mergeCell ref="B8:C8"/>
    <mergeCell ref="A1:C1"/>
    <mergeCell ref="B2:C2"/>
    <mergeCell ref="B15:C15"/>
    <mergeCell ref="B3:C3"/>
    <mergeCell ref="B4:C4"/>
    <mergeCell ref="B5:C5"/>
    <mergeCell ref="B6:C6"/>
    <mergeCell ref="B7:C7"/>
    <mergeCell ref="B30:C30"/>
    <mergeCell ref="B17:C17"/>
    <mergeCell ref="B19:C19"/>
    <mergeCell ref="A21:A27"/>
    <mergeCell ref="B28:C28"/>
    <mergeCell ref="B29:C29"/>
    <mergeCell ref="B26:C26"/>
    <mergeCell ref="B18:C18"/>
    <mergeCell ref="B20:C20"/>
    <mergeCell ref="B23:C23"/>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056E-954E-43BC-AFCB-C1F01447FAA3}">
  <dimension ref="A1:F35"/>
  <sheetViews>
    <sheetView tabSelected="1" topLeftCell="A21" workbookViewId="0">
      <selection activeCell="A11" sqref="A11"/>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8" t="s">
        <v>168</v>
      </c>
      <c r="B1" s="98"/>
      <c r="C1" s="98"/>
    </row>
    <row r="2" spans="1:6" x14ac:dyDescent="0.25">
      <c r="A2" s="21" t="s">
        <v>38</v>
      </c>
      <c r="B2" s="61" t="s">
        <v>182</v>
      </c>
      <c r="C2" s="62"/>
    </row>
    <row r="3" spans="1:6" x14ac:dyDescent="0.25">
      <c r="A3" s="5" t="s">
        <v>13</v>
      </c>
      <c r="B3" s="83" t="str">
        <f>'AUTOS  NOTA 322'!B2:C2</f>
        <v>11001310305120210017300</v>
      </c>
      <c r="C3" s="83"/>
    </row>
    <row r="4" spans="1:6" x14ac:dyDescent="0.25">
      <c r="A4" s="5" t="s">
        <v>0</v>
      </c>
      <c r="B4" s="74" t="str">
        <f>'AUTOS  NOTA 322'!B3:C3</f>
        <v xml:space="preserve">JUZGADO  51  CIVIL DEL CIRCUITO DE BOGOTÁ </v>
      </c>
      <c r="C4" s="74"/>
    </row>
    <row r="5" spans="1:6" ht="15" customHeight="1" x14ac:dyDescent="0.25">
      <c r="A5" s="5" t="s">
        <v>124</v>
      </c>
      <c r="B5" s="74" t="str">
        <f>'AUTOS  NOTA 322'!B4:C4</f>
        <v xml:space="preserve">SILVESTRE HUEPO RAMÍREZ </v>
      </c>
      <c r="C5" s="74"/>
    </row>
    <row r="6" spans="1:6" ht="15" customHeight="1" x14ac:dyDescent="0.25">
      <c r="A6" s="5" t="s">
        <v>1</v>
      </c>
      <c r="B6" s="74" t="str">
        <f>'AUTOS  NOTA 322'!B6:C6</f>
        <v>SANDRA MILENA BERNAL VELANDIA (COMPAÑERA PERMANENTE)</v>
      </c>
      <c r="C6" s="74"/>
    </row>
    <row r="7" spans="1:6" x14ac:dyDescent="0.25">
      <c r="A7" s="5" t="s">
        <v>125</v>
      </c>
      <c r="B7" s="74" t="s">
        <v>183</v>
      </c>
      <c r="C7" s="74"/>
    </row>
    <row r="8" spans="1:6" x14ac:dyDescent="0.25">
      <c r="A8" s="5" t="s">
        <v>169</v>
      </c>
      <c r="B8" s="100">
        <v>298773343</v>
      </c>
      <c r="C8" s="100"/>
    </row>
    <row r="9" spans="1:6" x14ac:dyDescent="0.25">
      <c r="A9" s="5" t="s">
        <v>170</v>
      </c>
      <c r="B9" s="74" t="s">
        <v>75</v>
      </c>
      <c r="C9" s="74"/>
    </row>
    <row r="10" spans="1:6" ht="172.5" customHeight="1" x14ac:dyDescent="0.25">
      <c r="A10" s="5" t="s">
        <v>171</v>
      </c>
      <c r="B10" s="101" t="s">
        <v>188</v>
      </c>
      <c r="C10" s="74"/>
    </row>
    <row r="11" spans="1:6" ht="60" customHeight="1" x14ac:dyDescent="0.25">
      <c r="A11" s="41" t="s">
        <v>186</v>
      </c>
      <c r="B11" s="99" t="s">
        <v>187</v>
      </c>
      <c r="C11" s="99"/>
    </row>
    <row r="12" spans="1:6" ht="21" customHeight="1" x14ac:dyDescent="0.25">
      <c r="A12" s="102"/>
      <c r="B12" s="102"/>
      <c r="C12" s="102"/>
      <c r="E12" t="s">
        <v>75</v>
      </c>
      <c r="F12" s="24">
        <v>0.7</v>
      </c>
    </row>
    <row r="13" spans="1:6" hidden="1" x14ac:dyDescent="0.25">
      <c r="A13" s="103"/>
      <c r="B13" s="103"/>
      <c r="C13" s="103"/>
      <c r="E13" t="s">
        <v>74</v>
      </c>
      <c r="F13" s="25">
        <v>0.3</v>
      </c>
    </row>
    <row r="14" spans="1:6" ht="18.75" x14ac:dyDescent="0.25">
      <c r="A14" s="76" t="s">
        <v>172</v>
      </c>
      <c r="B14" s="76"/>
      <c r="C14" s="76"/>
    </row>
    <row r="15" spans="1:6" x14ac:dyDescent="0.25">
      <c r="A15" s="36" t="s">
        <v>61</v>
      </c>
      <c r="B15" s="105" t="s">
        <v>75</v>
      </c>
      <c r="C15" s="106"/>
    </row>
    <row r="16" spans="1:6" ht="45" x14ac:dyDescent="0.25">
      <c r="A16" s="22" t="s">
        <v>68</v>
      </c>
      <c r="B16" s="107">
        <f>((C18+C19+C21+C22+C26+C24+C28+C30+C25+C29)-C33)*C32*C34</f>
        <v>412260000</v>
      </c>
      <c r="C16" s="107"/>
    </row>
    <row r="17" spans="1:3" x14ac:dyDescent="0.25">
      <c r="A17" s="7" t="s">
        <v>69</v>
      </c>
      <c r="B17" s="93" t="s">
        <v>65</v>
      </c>
      <c r="C17" s="94"/>
    </row>
    <row r="18" spans="1:3" x14ac:dyDescent="0.25">
      <c r="A18" s="108"/>
      <c r="B18" s="37" t="s">
        <v>185</v>
      </c>
      <c r="C18" s="38">
        <v>12000000</v>
      </c>
    </row>
    <row r="19" spans="1:3" x14ac:dyDescent="0.25">
      <c r="A19" s="109"/>
      <c r="B19" s="37" t="s">
        <v>173</v>
      </c>
      <c r="C19" s="38">
        <v>0</v>
      </c>
    </row>
    <row r="20" spans="1:3" x14ac:dyDescent="0.25">
      <c r="A20" s="109"/>
      <c r="B20" s="110" t="s">
        <v>67</v>
      </c>
      <c r="C20" s="111"/>
    </row>
    <row r="21" spans="1:3" x14ac:dyDescent="0.25">
      <c r="A21" s="109"/>
      <c r="B21" s="37" t="s">
        <v>174</v>
      </c>
      <c r="C21" s="38">
        <v>172500000</v>
      </c>
    </row>
    <row r="22" spans="1:3" x14ac:dyDescent="0.25">
      <c r="A22" s="109"/>
      <c r="B22" s="37" t="s">
        <v>184</v>
      </c>
      <c r="C22" s="38">
        <v>227760000</v>
      </c>
    </row>
    <row r="23" spans="1:3" x14ac:dyDescent="0.25">
      <c r="A23" s="109"/>
      <c r="B23" s="110" t="s">
        <v>175</v>
      </c>
      <c r="C23" s="111"/>
    </row>
    <row r="24" spans="1:3" x14ac:dyDescent="0.25">
      <c r="A24" s="109"/>
      <c r="B24" s="37" t="s">
        <v>176</v>
      </c>
      <c r="C24" s="38">
        <v>0</v>
      </c>
    </row>
    <row r="25" spans="1:3" x14ac:dyDescent="0.25">
      <c r="A25" s="109"/>
      <c r="B25" s="37" t="s">
        <v>66</v>
      </c>
      <c r="C25" s="38">
        <v>0</v>
      </c>
    </row>
    <row r="26" spans="1:3" x14ac:dyDescent="0.25">
      <c r="A26" s="109"/>
      <c r="B26" s="37" t="s">
        <v>173</v>
      </c>
      <c r="C26" s="38">
        <v>0</v>
      </c>
    </row>
    <row r="27" spans="1:3" x14ac:dyDescent="0.25">
      <c r="A27" s="109"/>
      <c r="B27" s="110" t="s">
        <v>177</v>
      </c>
      <c r="C27" s="111"/>
    </row>
    <row r="28" spans="1:3" x14ac:dyDescent="0.25">
      <c r="A28" s="109"/>
      <c r="B28" s="37"/>
      <c r="C28" s="38"/>
    </row>
    <row r="29" spans="1:3" x14ac:dyDescent="0.25">
      <c r="A29" s="109"/>
      <c r="B29" s="37" t="s">
        <v>66</v>
      </c>
      <c r="C29" s="38">
        <v>0</v>
      </c>
    </row>
    <row r="30" spans="1:3" x14ac:dyDescent="0.25">
      <c r="A30" s="109"/>
      <c r="B30" s="37" t="s">
        <v>173</v>
      </c>
      <c r="C30" s="38">
        <v>0</v>
      </c>
    </row>
    <row r="31" spans="1:3" x14ac:dyDescent="0.25">
      <c r="A31" s="109"/>
      <c r="B31" s="110" t="s">
        <v>178</v>
      </c>
      <c r="C31" s="111"/>
    </row>
    <row r="32" spans="1:3" x14ac:dyDescent="0.25">
      <c r="A32" s="109"/>
      <c r="B32" s="37" t="s">
        <v>179</v>
      </c>
      <c r="C32" s="39">
        <v>1</v>
      </c>
    </row>
    <row r="33" spans="1:3" x14ac:dyDescent="0.25">
      <c r="A33" s="109"/>
      <c r="B33" s="37" t="s">
        <v>180</v>
      </c>
      <c r="C33" s="40">
        <v>0</v>
      </c>
    </row>
    <row r="34" spans="1:3" x14ac:dyDescent="0.25">
      <c r="A34" s="109"/>
      <c r="B34" s="37" t="s">
        <v>181</v>
      </c>
      <c r="C34" s="39">
        <v>1</v>
      </c>
    </row>
    <row r="35" spans="1:3" x14ac:dyDescent="0.25">
      <c r="A35" s="26" t="s">
        <v>120</v>
      </c>
      <c r="B35" s="104">
        <f>IFERROR(B16*(VLOOKUP(B15,E12:F14,2,0)),16666)</f>
        <v>288582000</v>
      </c>
      <c r="C35" s="104"/>
    </row>
  </sheetData>
  <mergeCells count="22">
    <mergeCell ref="B35:C35"/>
    <mergeCell ref="B15:C15"/>
    <mergeCell ref="B16:C16"/>
    <mergeCell ref="B17:C17"/>
    <mergeCell ref="A18:A34"/>
    <mergeCell ref="B20:C20"/>
    <mergeCell ref="B23:C23"/>
    <mergeCell ref="B27:C27"/>
    <mergeCell ref="B31:C31"/>
    <mergeCell ref="A14:C14"/>
    <mergeCell ref="A1:C1"/>
    <mergeCell ref="B2:C2"/>
    <mergeCell ref="B3:C3"/>
    <mergeCell ref="B4:C4"/>
    <mergeCell ref="B5:C5"/>
    <mergeCell ref="B6:C6"/>
    <mergeCell ref="B11:C11"/>
    <mergeCell ref="B7:C7"/>
    <mergeCell ref="B8:C8"/>
    <mergeCell ref="B9:C9"/>
    <mergeCell ref="B10:C10"/>
    <mergeCell ref="A12:C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C16"/>
  <sheetViews>
    <sheetView workbookViewId="0">
      <selection activeCell="B7" sqref="B7:C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6" t="s">
        <v>72</v>
      </c>
      <c r="B1" s="76"/>
      <c r="C1" s="76"/>
    </row>
    <row r="2" spans="1:3" x14ac:dyDescent="0.25">
      <c r="A2" s="21" t="s">
        <v>38</v>
      </c>
      <c r="B2" s="72"/>
      <c r="C2" s="73"/>
    </row>
    <row r="3" spans="1:3" x14ac:dyDescent="0.25">
      <c r="A3" s="5" t="s">
        <v>13</v>
      </c>
      <c r="B3" s="74" t="str">
        <f>'AUTOS  NOTA 322'!B2:C2</f>
        <v>11001310305120210017300</v>
      </c>
      <c r="C3" s="74"/>
    </row>
    <row r="4" spans="1:3" x14ac:dyDescent="0.25">
      <c r="A4" s="5" t="s">
        <v>0</v>
      </c>
      <c r="B4" s="74" t="str">
        <f>'AUTOS  NOTA 322'!B3:C3</f>
        <v xml:space="preserve">JUZGADO  51  CIVIL DEL CIRCUITO DE BOGOTÁ </v>
      </c>
      <c r="C4" s="74"/>
    </row>
    <row r="5" spans="1:3" x14ac:dyDescent="0.25">
      <c r="A5" s="5" t="s">
        <v>124</v>
      </c>
      <c r="B5" s="74" t="str">
        <f>'AUTOS  NOTA 322'!B4:C4</f>
        <v xml:space="preserve">SILVESTRE HUEPO RAMÍREZ </v>
      </c>
      <c r="C5" s="74"/>
    </row>
    <row r="6" spans="1:3" x14ac:dyDescent="0.25">
      <c r="A6" s="5" t="s">
        <v>1</v>
      </c>
      <c r="B6" s="74" t="e">
        <f>'AUTOS  NOTA 322'!#REF!</f>
        <v>#REF!</v>
      </c>
      <c r="C6" s="74"/>
    </row>
    <row r="7" spans="1:3" x14ac:dyDescent="0.25">
      <c r="A7" s="5" t="s">
        <v>125</v>
      </c>
      <c r="B7" s="74" t="str">
        <f>'AUTOS  NOTA 322'!B10:C10</f>
        <v xml:space="preserve">DEMANDADA DIRECTA Y LLAMADA EN GARANTIA </v>
      </c>
      <c r="C7" s="74"/>
    </row>
    <row r="8" spans="1:3" x14ac:dyDescent="0.25">
      <c r="A8" s="7" t="s">
        <v>61</v>
      </c>
      <c r="B8" s="74"/>
      <c r="C8" s="74"/>
    </row>
    <row r="9" spans="1:3" x14ac:dyDescent="0.25">
      <c r="A9" s="7" t="s">
        <v>69</v>
      </c>
      <c r="B9" s="113">
        <v>5000000</v>
      </c>
      <c r="C9" s="113"/>
    </row>
    <row r="10" spans="1:3" x14ac:dyDescent="0.25">
      <c r="A10" s="7" t="s">
        <v>81</v>
      </c>
      <c r="B10" s="74"/>
      <c r="C10" s="74"/>
    </row>
    <row r="11" spans="1:3" ht="30" x14ac:dyDescent="0.25">
      <c r="A11" s="7" t="s">
        <v>122</v>
      </c>
      <c r="B11" s="112"/>
      <c r="C11" s="112"/>
    </row>
    <row r="12" spans="1:3" ht="45" x14ac:dyDescent="0.25">
      <c r="A12" s="5" t="s">
        <v>83</v>
      </c>
      <c r="B12" s="74"/>
      <c r="C12" s="74"/>
    </row>
    <row r="13" spans="1:3" ht="45" x14ac:dyDescent="0.25">
      <c r="A13" s="5" t="s">
        <v>84</v>
      </c>
      <c r="B13" s="74"/>
      <c r="C13" s="74"/>
    </row>
    <row r="14" spans="1:3" x14ac:dyDescent="0.25">
      <c r="A14" s="5" t="s">
        <v>85</v>
      </c>
      <c r="B14" s="6"/>
      <c r="C14" s="6"/>
    </row>
    <row r="15" spans="1:3" x14ac:dyDescent="0.25">
      <c r="A15" s="7" t="s">
        <v>82</v>
      </c>
      <c r="B15" s="74"/>
      <c r="C15" s="74"/>
    </row>
    <row r="16" spans="1:3" x14ac:dyDescent="0.25">
      <c r="A16" s="6" t="s">
        <v>121</v>
      </c>
      <c r="B16" s="112"/>
      <c r="C16" s="112"/>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pageSetup orientation="portrait" horizontalDpi="90" verticalDpi="90"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Hoja2!$F$1:$F$3</xm:f>
          </x14:formula1>
          <xm:sqref>B8:C8</xm:sqref>
        </x14:dataValidation>
        <x14:dataValidation type="list" allowBlank="1" showInputMessage="1" showErrorMessage="1" xr:uid="{00000000-0002-0000-0300-000001000000}">
          <x14:formula1>
            <xm:f>Hoja2!$B$1:$B$2</xm:f>
          </x14:formula1>
          <xm:sqref>B12:C12 B14 B15:C15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topLeftCell="G1" workbookViewId="0">
      <selection activeCell="I7" sqref="I7"/>
    </sheetView>
  </sheetViews>
  <sheetFormatPr baseColWidth="10" defaultColWidth="11.42578125" defaultRowHeight="15" x14ac:dyDescent="0.25"/>
  <cols>
    <col min="4" max="4" width="20.140625" bestFit="1" customWidth="1"/>
    <col min="5" max="5" width="42.85546875" bestFit="1" customWidth="1"/>
  </cols>
  <sheetData>
    <row r="1" spans="1:9" x14ac:dyDescent="0.25">
      <c r="A1" s="10" t="s">
        <v>76</v>
      </c>
      <c r="B1" t="s">
        <v>45</v>
      </c>
      <c r="C1" s="10" t="s">
        <v>44</v>
      </c>
      <c r="D1" s="10" t="s">
        <v>77</v>
      </c>
      <c r="E1" s="3" t="s">
        <v>30</v>
      </c>
      <c r="F1" s="2" t="s">
        <v>75</v>
      </c>
      <c r="G1" s="4">
        <v>0</v>
      </c>
      <c r="H1" t="s">
        <v>21</v>
      </c>
      <c r="I1" t="s">
        <v>102</v>
      </c>
    </row>
    <row r="2" spans="1:9" x14ac:dyDescent="0.25">
      <c r="A2" t="s">
        <v>86</v>
      </c>
      <c r="B2" t="s">
        <v>46</v>
      </c>
      <c r="C2" t="s">
        <v>90</v>
      </c>
      <c r="D2" s="2" t="s">
        <v>78</v>
      </c>
      <c r="E2" s="1" t="s">
        <v>33</v>
      </c>
      <c r="F2" s="2" t="s">
        <v>73</v>
      </c>
      <c r="G2" s="4">
        <v>0.7</v>
      </c>
      <c r="H2" t="s">
        <v>98</v>
      </c>
      <c r="I2" t="s">
        <v>103</v>
      </c>
    </row>
    <row r="3" spans="1:9" x14ac:dyDescent="0.25">
      <c r="A3" t="s">
        <v>87</v>
      </c>
      <c r="C3" t="s">
        <v>91</v>
      </c>
      <c r="D3" s="2" t="s">
        <v>79</v>
      </c>
      <c r="E3" s="1" t="s">
        <v>34</v>
      </c>
      <c r="F3" s="2" t="s">
        <v>74</v>
      </c>
      <c r="G3" s="4">
        <v>0.3</v>
      </c>
      <c r="H3" t="s">
        <v>99</v>
      </c>
      <c r="I3" t="s">
        <v>104</v>
      </c>
    </row>
    <row r="4" spans="1:9" x14ac:dyDescent="0.25">
      <c r="A4" t="s">
        <v>88</v>
      </c>
      <c r="C4" t="s">
        <v>92</v>
      </c>
      <c r="E4" s="1" t="s">
        <v>35</v>
      </c>
      <c r="H4" t="s">
        <v>100</v>
      </c>
      <c r="I4" t="s">
        <v>105</v>
      </c>
    </row>
    <row r="5" spans="1:9" x14ac:dyDescent="0.25">
      <c r="A5" t="s">
        <v>89</v>
      </c>
      <c r="E5" s="1" t="s">
        <v>31</v>
      </c>
      <c r="H5" t="s">
        <v>101</v>
      </c>
      <c r="I5" t="s">
        <v>106</v>
      </c>
    </row>
    <row r="6" spans="1:9" x14ac:dyDescent="0.25">
      <c r="E6" s="1" t="s">
        <v>32</v>
      </c>
      <c r="I6" t="s">
        <v>107</v>
      </c>
    </row>
    <row r="7" spans="1:9" x14ac:dyDescent="0.25">
      <c r="E7" s="1" t="s">
        <v>37</v>
      </c>
    </row>
    <row r="8" spans="1:9" x14ac:dyDescent="0.25">
      <c r="E8" s="1" t="s">
        <v>36</v>
      </c>
    </row>
  </sheetData>
  <pageMargins left="0.7" right="0.7" top="0.75" bottom="0.75" header="0.3" footer="0.3"/>
  <pageSetup orientation="portrait" horizontalDpi="90" verticalDpi="90"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CAMBIO DE CONTINGENCIA 423</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Rincón</cp:lastModifiedBy>
  <dcterms:created xsi:type="dcterms:W3CDTF">2020-12-07T14:41:17Z</dcterms:created>
  <dcterms:modified xsi:type="dcterms:W3CDTF">2025-01-04T17:11:26Z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2021-11-28T23:54:11Z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a02fb1c5-6b2b-498c-b625-1a776613a593</vt:lpwstr>
  </property>
  <property fmtid="{D5CDD505-2E9C-101B-9397-08002B2CF9AE}" pid="28" name="MSIP_Label_863bc15e-e7bf-41c1-bdb3-03882d8a2e2c_ContentBits">
    <vt:lpwstr>1</vt:lpwstr>
  </property>
</Properties>
</file>