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GHA\OTRAS TAREAS\2020-00210 CONCEPTO CONCILIACIÓN\"/>
    </mc:Choice>
  </mc:AlternateContent>
  <xr:revisionPtr revIDLastSave="0" documentId="13_ncr:1_{54F0A23A-8562-4D4C-B005-89D609BBF0F2}" xr6:coauthVersionLast="47" xr6:coauthVersionMax="47" xr10:uidLastSave="{00000000-0000-0000-0000-000000000000}"/>
  <bookViews>
    <workbookView xWindow="-110" yWindow="-110" windowWidth="19420" windowHeight="10300" xr2:uid="{3E084A07-D672-42A0-8F18-C5917B77EC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H20" i="1"/>
  <c r="H19" i="1"/>
  <c r="H18" i="1"/>
  <c r="G19" i="1"/>
  <c r="G20" i="1"/>
  <c r="G18" i="1"/>
  <c r="F19" i="1"/>
  <c r="F20" i="1"/>
  <c r="F18" i="1"/>
  <c r="E19" i="1"/>
  <c r="E20" i="1"/>
  <c r="E18" i="1"/>
  <c r="D19" i="1"/>
  <c r="D20" i="1"/>
  <c r="D18" i="1"/>
  <c r="C19" i="1"/>
  <c r="C20" i="1"/>
  <c r="C18" i="1"/>
  <c r="B20" i="1"/>
  <c r="B19" i="1"/>
  <c r="B18" i="1"/>
  <c r="F12" i="1"/>
  <c r="F10" i="1"/>
  <c r="F11" i="1" s="1"/>
  <c r="G9" i="1"/>
  <c r="G12" i="1" s="1"/>
  <c r="D12" i="1"/>
  <c r="D10" i="1"/>
  <c r="D11" i="1" s="1"/>
  <c r="C10" i="1"/>
  <c r="C11" i="1" s="1"/>
  <c r="E10" i="1"/>
  <c r="C4" i="1"/>
  <c r="C12" i="1"/>
  <c r="B9" i="1"/>
  <c r="B12" i="1" s="1"/>
  <c r="G10" i="1" l="1"/>
  <c r="G11" i="1" s="1"/>
  <c r="B10" i="1"/>
  <c r="E11" i="1"/>
  <c r="E12" i="1"/>
  <c r="H12" i="1" s="1"/>
  <c r="B11" i="1" l="1"/>
  <c r="H11" i="1" s="1"/>
  <c r="H10" i="1"/>
  <c r="B15" i="1" l="1"/>
</calcChain>
</file>

<file path=xl/sharedStrings.xml><?xml version="1.0" encoding="utf-8"?>
<sst xmlns="http://schemas.openxmlformats.org/spreadsheetml/2006/main" count="15" uniqueCount="11">
  <si>
    <t>SALARIO</t>
  </si>
  <si>
    <t>EXTREMOS LABORALES</t>
  </si>
  <si>
    <t>CESANTÍAS</t>
  </si>
  <si>
    <t>DÍAS LABORADOS</t>
  </si>
  <si>
    <t>INTERESES DE CESANTÍAS</t>
  </si>
  <si>
    <t>PRIMA DE SERVICIOS</t>
  </si>
  <si>
    <t>TOTAL</t>
  </si>
  <si>
    <t>TOTAL SIN INDEXACIÓN</t>
  </si>
  <si>
    <t>VALORES INDEXADOS</t>
  </si>
  <si>
    <t>TOTAL INDEXADO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</si>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</sst>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  <xf numFmtId="0" fontId="2" fillId="0" borderId="1" xfId="2" applyFont="1" applyBorder="1" applyAlignment="1">
      <alignment horizontal="center"/>
    </xf>
    <xf numFmtId="0" fontId="2" fillId="0" borderId="1" xfId="0" applyFont="1" applyBorder="1"/>
    <xf numFmtId="164" fontId="1" fillId="0" borderId="1" xfId="1" applyNumberFormat="1" applyBorder="1" applyAlignment="1">
      <alignment horizontal="left" indent="1"/>
    </xf>
    <xf numFmtId="164" fontId="1" fillId="0" borderId="1" xfId="1" applyNumberFormat="1" applyBorder="1"/>
    <xf numFmtId="164" fontId="0" fillId="0" borderId="1" xfId="1" applyNumberFormat="1" applyFont="1" applyBorder="1"/>
    <xf numFmtId="164" fontId="2" fillId="0" borderId="1" xfId="0" applyNumberFormat="1" applyFont="1" applyBorder="1"/>
  </cellXfs>
  <cellStyles count="3">
    <cellStyle name="Moneda" xfId="1" builtinId="4"/>
    <cellStyle name="Normal" xfId="0" builtinId="0"/>
    <cellStyle name="Normal 7 3" xfId="2" xr:uid="{C70F3808-9086-4279-AEC6-C74E2524E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0669-CC4A-4D81-9B7C-223F9ABDBF0C}">
  <dimension ref="A2:H22"/>
  <sheetViews>
    <sheetView tabSelected="1" topLeftCell="A10" workbookViewId="0">
      <selection activeCell="A22" sqref="A22:B22"/>
    </sheetView>
  </sheetViews>
  <sheetFormatPr baseColWidth="10" defaultRowHeight="14.5" x14ac:dyDescent="0.35"/>
  <cols>
    <col min="1" max="1" width="22" bestFit="1" customWidth="1"/>
    <col min="2" max="2" width="15.08984375" bestFit="1" customWidth="1"/>
    <col min="3" max="3" width="15.1796875" customWidth="1"/>
    <col min="4" max="4" width="11.6328125" bestFit="1" customWidth="1"/>
    <col min="5" max="5" width="12.6328125" bestFit="1" customWidth="1"/>
    <col min="6" max="7" width="11.6328125" bestFit="1" customWidth="1"/>
    <col min="8" max="8" width="12.6328125" bestFit="1" customWidth="1"/>
  </cols>
  <sheetData>
    <row r="2" spans="1:8" x14ac:dyDescent="0.35">
      <c r="B2" s="1">
        <v>41274</v>
      </c>
      <c r="C2" s="1">
        <v>42736</v>
      </c>
    </row>
    <row r="4" spans="1:8" x14ac:dyDescent="0.35">
      <c r="A4" t="s">
        <v>0</v>
      </c>
      <c r="B4" s="2">
        <v>1667542</v>
      </c>
      <c r="C4" s="3">
        <f>B4/30</f>
        <v>55584.73333333333</v>
      </c>
    </row>
    <row r="5" spans="1:8" x14ac:dyDescent="0.35">
      <c r="A5" t="s">
        <v>1</v>
      </c>
      <c r="B5" s="1">
        <v>41178</v>
      </c>
      <c r="C5" s="1">
        <v>42983</v>
      </c>
    </row>
    <row r="8" spans="1:8" x14ac:dyDescent="0.35">
      <c r="A8" s="10" t="s">
        <v>10</v>
      </c>
      <c r="B8" s="10">
        <v>2012</v>
      </c>
      <c r="C8" s="10">
        <v>2013</v>
      </c>
      <c r="D8" s="10">
        <v>2014</v>
      </c>
      <c r="E8" s="10">
        <v>2015</v>
      </c>
      <c r="F8" s="10">
        <v>2016</v>
      </c>
      <c r="G8" s="10">
        <v>2017</v>
      </c>
      <c r="H8" s="10" t="s">
        <v>6</v>
      </c>
    </row>
    <row r="9" spans="1:8" x14ac:dyDescent="0.35">
      <c r="A9" s="10" t="s">
        <v>3</v>
      </c>
      <c r="B9" s="6">
        <f>DAYS360(B5,B2)+1</f>
        <v>96</v>
      </c>
      <c r="C9" s="6">
        <v>360</v>
      </c>
      <c r="D9" s="6">
        <v>360</v>
      </c>
      <c r="E9" s="6">
        <v>360</v>
      </c>
      <c r="F9" s="6">
        <v>360</v>
      </c>
      <c r="G9" s="7">
        <f>DAYS360(C2,C5)+1</f>
        <v>245</v>
      </c>
      <c r="H9" s="6"/>
    </row>
    <row r="10" spans="1:8" x14ac:dyDescent="0.35">
      <c r="A10" s="10" t="s">
        <v>2</v>
      </c>
      <c r="B10" s="8">
        <f>B4*B9/360</f>
        <v>444677.86666666664</v>
      </c>
      <c r="C10" s="8">
        <f>B4*C9/360</f>
        <v>1667542</v>
      </c>
      <c r="D10" s="8">
        <f>B4*D9/360</f>
        <v>1667542</v>
      </c>
      <c r="E10" s="8">
        <f>B4*E9/360</f>
        <v>1667542</v>
      </c>
      <c r="F10" s="8">
        <f>B4*F9/360</f>
        <v>1667542</v>
      </c>
      <c r="G10" s="8">
        <f>B4*G9/360</f>
        <v>1134854.9722222222</v>
      </c>
      <c r="H10" s="8">
        <f>SUM(B10:E10)</f>
        <v>5447303.8666666672</v>
      </c>
    </row>
    <row r="11" spans="1:8" x14ac:dyDescent="0.35">
      <c r="A11" s="10" t="s">
        <v>4</v>
      </c>
      <c r="B11" s="8">
        <f>B10*B9*0.12/360</f>
        <v>14229.691733333331</v>
      </c>
      <c r="C11" s="8">
        <f>C10*C9*0.12/360</f>
        <v>200105.03999999998</v>
      </c>
      <c r="D11" s="8">
        <f>D10*D9*0.12/360</f>
        <v>200105.03999999998</v>
      </c>
      <c r="E11" s="8">
        <f>E10*E9*0.12/360</f>
        <v>200105.03999999998</v>
      </c>
      <c r="F11" s="8">
        <f t="shared" ref="F11:G11" si="0">F10*F9*0.12/360</f>
        <v>200105.03999999998</v>
      </c>
      <c r="G11" s="8">
        <f t="shared" si="0"/>
        <v>92679.822731481487</v>
      </c>
      <c r="H11" s="8">
        <f>SUM(B11:E11)</f>
        <v>614544.81173333328</v>
      </c>
    </row>
    <row r="12" spans="1:8" x14ac:dyDescent="0.35">
      <c r="A12" s="10" t="s">
        <v>5</v>
      </c>
      <c r="B12" s="8">
        <f>B4*B9/360</f>
        <v>444677.86666666664</v>
      </c>
      <c r="C12" s="8">
        <f>B4*C9/360</f>
        <v>1667542</v>
      </c>
      <c r="D12" s="8">
        <f>B4*D9/360</f>
        <v>1667542</v>
      </c>
      <c r="E12" s="8">
        <f>B4*E9/360</f>
        <v>1667542</v>
      </c>
      <c r="F12" s="8">
        <f>B4*F9/360</f>
        <v>1667542</v>
      </c>
      <c r="G12" s="8">
        <f>B4*G9/360</f>
        <v>1134854.9722222222</v>
      </c>
      <c r="H12" s="8">
        <f>SUM(B12:E12)</f>
        <v>5447303.8666666672</v>
      </c>
    </row>
    <row r="13" spans="1:8" x14ac:dyDescent="0.35">
      <c r="B13" s="3"/>
      <c r="C13" s="3"/>
      <c r="D13" s="3"/>
      <c r="E13" s="3"/>
    </row>
    <row r="15" spans="1:8" x14ac:dyDescent="0.35">
      <c r="A15" s="6" t="s">
        <v>7</v>
      </c>
      <c r="B15" s="8">
        <f>SUM(H10:H12)</f>
        <v>11509152.545066668</v>
      </c>
    </row>
    <row r="17" spans="1:8" x14ac:dyDescent="0.35">
      <c r="A17" s="9" t="s">
        <v>8</v>
      </c>
      <c r="B17" s="9">
        <v>2012</v>
      </c>
      <c r="C17" s="9">
        <v>2013</v>
      </c>
      <c r="D17" s="9">
        <v>2014</v>
      </c>
      <c r="E17" s="9">
        <v>2015</v>
      </c>
      <c r="F17" s="9">
        <v>2016</v>
      </c>
      <c r="G17" s="9">
        <v>2017</v>
      </c>
      <c r="H17" s="10" t="s">
        <v>6</v>
      </c>
    </row>
    <row r="18" spans="1:8" x14ac:dyDescent="0.35">
      <c r="A18" s="10" t="s">
        <v>2</v>
      </c>
      <c r="B18" s="11">
        <f>B10*147.9/78.05</f>
        <v>842637.49493914156</v>
      </c>
      <c r="C18" s="12">
        <f>C10*147.9/79.56</f>
        <v>3099917.8205128205</v>
      </c>
      <c r="D18" s="12">
        <f>D10*147.9/82.47</f>
        <v>2990535.4892688254</v>
      </c>
      <c r="E18" s="12">
        <f>E10*147.9/88.05</f>
        <v>2801016.0340715507</v>
      </c>
      <c r="F18" s="13">
        <f>F10*147.9/93.11</f>
        <v>2648796.711416604</v>
      </c>
      <c r="G18" s="13">
        <f>G10*147.9/96.92</f>
        <v>1731789.6243465403</v>
      </c>
      <c r="H18" s="13">
        <f>SUM(B18:G18)</f>
        <v>14114693.174555484</v>
      </c>
    </row>
    <row r="19" spans="1:8" x14ac:dyDescent="0.35">
      <c r="A19" s="10" t="s">
        <v>4</v>
      </c>
      <c r="B19" s="12">
        <f>B11*147.9/78.05</f>
        <v>26964.399838052526</v>
      </c>
      <c r="C19" s="12">
        <f t="shared" ref="C19:C20" si="1">C11*147.9/79.56</f>
        <v>371990.13846153842</v>
      </c>
      <c r="D19" s="12">
        <f t="shared" ref="D19:D20" si="2">D11*147.9/82.47</f>
        <v>358864.258712259</v>
      </c>
      <c r="E19" s="12">
        <f t="shared" ref="E19:E20" si="3">E11*147.9/88.05</f>
        <v>336121.92408858601</v>
      </c>
      <c r="F19" s="13">
        <f t="shared" ref="F19:F20" si="4">F11*147.9/93.11</f>
        <v>317855.60536999244</v>
      </c>
      <c r="G19" s="13">
        <f t="shared" ref="G19:G20" si="5">G11*147.9/96.92</f>
        <v>141429.48598830079</v>
      </c>
      <c r="H19" s="13">
        <f>SUM(B19:G19)</f>
        <v>1553225.8124587294</v>
      </c>
    </row>
    <row r="20" spans="1:8" x14ac:dyDescent="0.35">
      <c r="A20" s="10" t="s">
        <v>5</v>
      </c>
      <c r="B20" s="11">
        <f>B12*147.9/78.05</f>
        <v>842637.49493914156</v>
      </c>
      <c r="C20" s="12">
        <f t="shared" si="1"/>
        <v>3099917.8205128205</v>
      </c>
      <c r="D20" s="12">
        <f t="shared" si="2"/>
        <v>2990535.4892688254</v>
      </c>
      <c r="E20" s="12">
        <f t="shared" si="3"/>
        <v>2801016.0340715507</v>
      </c>
      <c r="F20" s="13">
        <f t="shared" si="4"/>
        <v>2648796.711416604</v>
      </c>
      <c r="G20" s="13">
        <f t="shared" si="5"/>
        <v>1731789.6243465403</v>
      </c>
      <c r="H20" s="13">
        <f>SUM(H18:H19)</f>
        <v>15667918.987014214</v>
      </c>
    </row>
    <row r="21" spans="1:8" x14ac:dyDescent="0.35">
      <c r="A21" s="4"/>
      <c r="B21" s="5"/>
      <c r="C21" s="5"/>
      <c r="D21" s="5"/>
      <c r="E21" s="5"/>
    </row>
    <row r="22" spans="1:8" x14ac:dyDescent="0.35">
      <c r="A22" s="10" t="s">
        <v>9</v>
      </c>
      <c r="B22" s="14">
        <f>SUM(H18:H20)</f>
        <v>31335837.974028427</v>
      </c>
    </row>
  </sheetData>
  <mergeCells count="1">
    <mergeCell ref="B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Vernaza Ordóñez</dc:creator>
  <cp:lastModifiedBy>Santiago Vernaza Ordóñez</cp:lastModifiedBy>
  <dcterms:created xsi:type="dcterms:W3CDTF">2025-02-27T18:36:01Z</dcterms:created>
  <dcterms:modified xsi:type="dcterms:W3CDTF">2025-03-27T22:19:15Z</dcterms:modified>
</cp:coreProperties>
</file>