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enovo\Documents\GHA\LIQUIDACIONES\"/>
    </mc:Choice>
  </mc:AlternateContent>
  <xr:revisionPtr revIDLastSave="0" documentId="13_ncr:1_{B27A4AD8-DEE5-4B02-82F8-4A01974AA56C}" xr6:coauthVersionLast="47" xr6:coauthVersionMax="47" xr10:uidLastSave="{00000000-0000-0000-0000-000000000000}"/>
  <bookViews>
    <workbookView xWindow="0" yWindow="0" windowWidth="9600" windowHeight="10200" xr2:uid="{AE3119C4-A202-41AF-8C0E-9DC36FC891C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H114" i="1"/>
  <c r="D111" i="1"/>
  <c r="F111" i="1" s="1"/>
  <c r="G111" i="1" s="1"/>
  <c r="H111" i="1" s="1"/>
  <c r="H115" i="1" s="1"/>
  <c r="D110" i="1"/>
  <c r="F110" i="1" s="1"/>
  <c r="G110" i="1" s="1"/>
  <c r="H110" i="1" s="1"/>
  <c r="D109" i="1"/>
  <c r="F109" i="1" s="1"/>
  <c r="G109" i="1" s="1"/>
  <c r="H109" i="1" s="1"/>
  <c r="D108" i="1"/>
  <c r="F108" i="1" s="1"/>
  <c r="G108" i="1" s="1"/>
  <c r="H108" i="1" s="1"/>
  <c r="D107" i="1"/>
  <c r="F107" i="1" s="1"/>
  <c r="G107" i="1" s="1"/>
  <c r="H107" i="1" s="1"/>
  <c r="D106" i="1"/>
  <c r="F106" i="1" s="1"/>
  <c r="G106" i="1" s="1"/>
  <c r="H106" i="1" s="1"/>
  <c r="F105" i="1"/>
  <c r="G105" i="1" s="1"/>
  <c r="H105" i="1" s="1"/>
  <c r="G104" i="1"/>
  <c r="H104" i="1" s="1"/>
  <c r="F104" i="1"/>
  <c r="F103" i="1"/>
  <c r="G103" i="1" s="1"/>
  <c r="H103" i="1" s="1"/>
  <c r="F102" i="1"/>
  <c r="G102" i="1" s="1"/>
  <c r="H102" i="1" s="1"/>
  <c r="F101" i="1"/>
  <c r="G101" i="1" s="1"/>
  <c r="H101" i="1" s="1"/>
  <c r="F100" i="1"/>
  <c r="G100" i="1" s="1"/>
  <c r="H100" i="1" s="1"/>
  <c r="F99" i="1"/>
  <c r="G99" i="1" s="1"/>
  <c r="H99" i="1" s="1"/>
  <c r="F98" i="1"/>
  <c r="G98" i="1" s="1"/>
  <c r="H98" i="1" s="1"/>
  <c r="F97" i="1"/>
  <c r="G97" i="1" s="1"/>
  <c r="H97" i="1" s="1"/>
  <c r="F96" i="1"/>
  <c r="G96" i="1" s="1"/>
  <c r="H96" i="1" s="1"/>
  <c r="F95" i="1"/>
  <c r="G95" i="1" s="1"/>
  <c r="H95" i="1" s="1"/>
  <c r="F94" i="1"/>
  <c r="G94" i="1" s="1"/>
  <c r="H94" i="1" s="1"/>
  <c r="F93" i="1"/>
  <c r="G93" i="1" s="1"/>
  <c r="H93" i="1" s="1"/>
  <c r="F92" i="1"/>
  <c r="G92" i="1" s="1"/>
  <c r="H92" i="1" s="1"/>
  <c r="F91" i="1"/>
  <c r="G91" i="1" s="1"/>
  <c r="H91" i="1" s="1"/>
  <c r="F90" i="1"/>
  <c r="G90" i="1" s="1"/>
  <c r="H90" i="1" s="1"/>
  <c r="F89" i="1"/>
  <c r="G89" i="1" s="1"/>
  <c r="H89" i="1" s="1"/>
  <c r="G88" i="1"/>
  <c r="H88" i="1" s="1"/>
  <c r="F88" i="1"/>
  <c r="F87" i="1"/>
  <c r="G87" i="1" s="1"/>
  <c r="H87" i="1" s="1"/>
  <c r="F86" i="1"/>
  <c r="G86" i="1" s="1"/>
  <c r="H86" i="1" s="1"/>
  <c r="F85" i="1"/>
  <c r="G85" i="1" s="1"/>
  <c r="H85" i="1" s="1"/>
  <c r="F84" i="1"/>
  <c r="G84" i="1" s="1"/>
  <c r="H84" i="1" s="1"/>
  <c r="F83" i="1"/>
  <c r="G83" i="1" s="1"/>
  <c r="H83" i="1" s="1"/>
  <c r="F82" i="1"/>
  <c r="G82" i="1" s="1"/>
  <c r="H82" i="1" s="1"/>
  <c r="F81" i="1"/>
  <c r="G81" i="1" s="1"/>
  <c r="H81" i="1" s="1"/>
  <c r="F80" i="1"/>
  <c r="G80" i="1" s="1"/>
  <c r="H80" i="1" s="1"/>
  <c r="F79" i="1"/>
  <c r="G79" i="1" s="1"/>
  <c r="H79" i="1" s="1"/>
  <c r="F78" i="1"/>
  <c r="G78" i="1" s="1"/>
  <c r="H78" i="1" s="1"/>
  <c r="F77" i="1"/>
  <c r="G77" i="1" s="1"/>
  <c r="H77" i="1" s="1"/>
  <c r="F76" i="1"/>
  <c r="G76" i="1" s="1"/>
  <c r="H76" i="1" s="1"/>
  <c r="F75" i="1"/>
  <c r="G75" i="1" s="1"/>
  <c r="H75" i="1" s="1"/>
  <c r="F74" i="1"/>
  <c r="G74" i="1" s="1"/>
  <c r="H74" i="1" s="1"/>
  <c r="F73" i="1"/>
  <c r="G73" i="1" s="1"/>
  <c r="H73" i="1" s="1"/>
  <c r="G72" i="1"/>
  <c r="H72" i="1" s="1"/>
  <c r="F72" i="1"/>
  <c r="F71" i="1"/>
  <c r="G71" i="1" s="1"/>
  <c r="H71" i="1" s="1"/>
  <c r="F70" i="1"/>
  <c r="G70" i="1" s="1"/>
  <c r="H70" i="1" s="1"/>
  <c r="F69" i="1"/>
  <c r="G69" i="1" s="1"/>
  <c r="H69" i="1" s="1"/>
  <c r="F68" i="1"/>
  <c r="G68" i="1" s="1"/>
  <c r="H68" i="1" s="1"/>
  <c r="F67" i="1"/>
  <c r="G67" i="1" s="1"/>
  <c r="H67" i="1" s="1"/>
  <c r="F66" i="1"/>
  <c r="G66" i="1" s="1"/>
  <c r="H66" i="1" s="1"/>
  <c r="F65" i="1"/>
  <c r="G65" i="1" s="1"/>
  <c r="H65" i="1" s="1"/>
  <c r="F64" i="1"/>
  <c r="G64" i="1" s="1"/>
  <c r="H64" i="1" s="1"/>
  <c r="F63" i="1"/>
  <c r="G63" i="1" s="1"/>
  <c r="H63" i="1" s="1"/>
  <c r="G62" i="1"/>
  <c r="H62" i="1" s="1"/>
  <c r="F62" i="1"/>
  <c r="F61" i="1"/>
  <c r="G61" i="1" s="1"/>
  <c r="H61" i="1" s="1"/>
  <c r="F60" i="1"/>
  <c r="G60" i="1" s="1"/>
  <c r="H60" i="1" s="1"/>
  <c r="F59" i="1"/>
  <c r="G59" i="1" s="1"/>
  <c r="H59" i="1" s="1"/>
  <c r="F58" i="1"/>
  <c r="G58" i="1" s="1"/>
  <c r="H58" i="1" s="1"/>
  <c r="F57" i="1"/>
  <c r="G57" i="1" s="1"/>
  <c r="H57" i="1" s="1"/>
  <c r="G56" i="1"/>
  <c r="H56" i="1" s="1"/>
  <c r="F56" i="1"/>
  <c r="F55" i="1"/>
  <c r="G55" i="1" s="1"/>
  <c r="H55" i="1" s="1"/>
  <c r="F54" i="1"/>
  <c r="G54" i="1" s="1"/>
  <c r="H54" i="1" s="1"/>
  <c r="F53" i="1"/>
  <c r="G53" i="1" s="1"/>
  <c r="H53" i="1" s="1"/>
  <c r="F52" i="1"/>
  <c r="G52" i="1" s="1"/>
  <c r="H52" i="1" s="1"/>
  <c r="F51" i="1"/>
  <c r="G51" i="1" s="1"/>
  <c r="H51" i="1" s="1"/>
  <c r="F50" i="1"/>
  <c r="G50" i="1" s="1"/>
  <c r="H50" i="1" s="1"/>
  <c r="F49" i="1"/>
  <c r="G49" i="1" s="1"/>
  <c r="H49" i="1" s="1"/>
  <c r="F48" i="1"/>
  <c r="G48" i="1" s="1"/>
  <c r="H48" i="1" s="1"/>
  <c r="F47" i="1"/>
  <c r="G47" i="1" s="1"/>
  <c r="H47" i="1" s="1"/>
  <c r="F46" i="1"/>
  <c r="G46" i="1" s="1"/>
  <c r="H46" i="1" s="1"/>
  <c r="H45" i="1"/>
  <c r="F45" i="1"/>
  <c r="G45" i="1" s="1"/>
  <c r="F44" i="1"/>
  <c r="G44" i="1" s="1"/>
  <c r="H44" i="1" s="1"/>
  <c r="F43" i="1"/>
  <c r="G43" i="1" s="1"/>
  <c r="H43" i="1" s="1"/>
  <c r="F42" i="1"/>
  <c r="G42" i="1" s="1"/>
  <c r="H42" i="1" s="1"/>
  <c r="F41" i="1"/>
  <c r="G41" i="1" s="1"/>
  <c r="H41" i="1" s="1"/>
  <c r="G40" i="1"/>
  <c r="H40" i="1" s="1"/>
  <c r="F40" i="1"/>
  <c r="F39" i="1"/>
  <c r="G39" i="1" s="1"/>
  <c r="H39" i="1" s="1"/>
  <c r="F38" i="1"/>
  <c r="G38" i="1" s="1"/>
  <c r="H38" i="1" s="1"/>
  <c r="D37" i="1"/>
  <c r="F37" i="1" s="1"/>
  <c r="G37" i="1" s="1"/>
  <c r="H37" i="1" s="1"/>
  <c r="D36" i="1"/>
  <c r="F36" i="1" s="1"/>
  <c r="G36" i="1" s="1"/>
  <c r="H36" i="1" s="1"/>
  <c r="D35" i="1"/>
  <c r="F35" i="1" s="1"/>
  <c r="G35" i="1" s="1"/>
  <c r="H35" i="1" s="1"/>
  <c r="D34" i="1"/>
  <c r="F34" i="1" s="1"/>
  <c r="G34" i="1" s="1"/>
  <c r="H34" i="1" s="1"/>
  <c r="D33" i="1"/>
  <c r="F33" i="1" s="1"/>
  <c r="G33" i="1" s="1"/>
  <c r="H33" i="1" s="1"/>
  <c r="D32" i="1"/>
  <c r="F32" i="1" s="1"/>
  <c r="G32" i="1" s="1"/>
  <c r="H32" i="1" s="1"/>
  <c r="D31" i="1"/>
  <c r="F31" i="1" s="1"/>
  <c r="G31" i="1" s="1"/>
  <c r="H31" i="1" s="1"/>
  <c r="D30" i="1"/>
  <c r="F30" i="1" s="1"/>
  <c r="G30" i="1" s="1"/>
  <c r="H30" i="1" s="1"/>
  <c r="F29" i="1"/>
  <c r="G29" i="1" s="1"/>
  <c r="H29" i="1" s="1"/>
  <c r="D29" i="1"/>
  <c r="D28" i="1"/>
  <c r="F28" i="1" s="1"/>
  <c r="G28" i="1" s="1"/>
  <c r="H28" i="1" s="1"/>
  <c r="D27" i="1"/>
  <c r="F27" i="1" s="1"/>
  <c r="G27" i="1" s="1"/>
  <c r="H27" i="1" s="1"/>
  <c r="D26" i="1"/>
  <c r="F26" i="1" s="1"/>
  <c r="G26" i="1" s="1"/>
  <c r="H26" i="1" s="1"/>
  <c r="D25" i="1"/>
  <c r="F25" i="1" s="1"/>
  <c r="G25" i="1" s="1"/>
  <c r="H25" i="1" s="1"/>
  <c r="D24" i="1"/>
  <c r="F24" i="1" s="1"/>
  <c r="G24" i="1" s="1"/>
  <c r="H24" i="1" s="1"/>
  <c r="D23" i="1"/>
  <c r="F23" i="1" s="1"/>
  <c r="G23" i="1" s="1"/>
  <c r="H23" i="1" s="1"/>
  <c r="D22" i="1"/>
  <c r="F22" i="1" s="1"/>
  <c r="G22" i="1" s="1"/>
  <c r="H22" i="1" s="1"/>
  <c r="D21" i="1"/>
  <c r="F21" i="1" s="1"/>
  <c r="G21" i="1" s="1"/>
  <c r="H21" i="1" s="1"/>
  <c r="D20" i="1"/>
  <c r="F20" i="1" s="1"/>
  <c r="G20" i="1" s="1"/>
  <c r="H20" i="1" s="1"/>
  <c r="D19" i="1"/>
  <c r="F19" i="1" s="1"/>
  <c r="G19" i="1" s="1"/>
  <c r="H19" i="1" s="1"/>
  <c r="D18" i="1"/>
  <c r="F18" i="1" s="1"/>
  <c r="G18" i="1" s="1"/>
  <c r="H18" i="1" s="1"/>
  <c r="D17" i="1"/>
  <c r="F17" i="1" s="1"/>
  <c r="G17" i="1" s="1"/>
  <c r="H17" i="1" s="1"/>
  <c r="F16" i="1"/>
  <c r="G16" i="1" s="1"/>
  <c r="H16" i="1" s="1"/>
  <c r="D16" i="1"/>
  <c r="D15" i="1"/>
  <c r="F15" i="1" s="1"/>
  <c r="G15" i="1" s="1"/>
  <c r="H15" i="1" s="1"/>
  <c r="D14" i="1"/>
  <c r="F14" i="1" s="1"/>
  <c r="G14" i="1" s="1"/>
  <c r="H14" i="1" s="1"/>
  <c r="D13" i="1"/>
  <c r="F13" i="1" s="1"/>
  <c r="G13" i="1" s="1"/>
  <c r="H13" i="1" s="1"/>
  <c r="D12" i="1"/>
  <c r="F12" i="1" s="1"/>
  <c r="G12" i="1" s="1"/>
  <c r="H12" i="1" s="1"/>
  <c r="D11" i="1"/>
  <c r="F11" i="1" s="1"/>
  <c r="G11" i="1" s="1"/>
  <c r="H11" i="1" s="1"/>
  <c r="D10" i="1"/>
  <c r="F10" i="1" s="1"/>
  <c r="G10" i="1" s="1"/>
  <c r="H10" i="1" s="1"/>
  <c r="D9" i="1"/>
  <c r="F9" i="1" s="1"/>
  <c r="G9" i="1" s="1"/>
  <c r="H9" i="1" s="1"/>
  <c r="F8" i="1"/>
  <c r="G8" i="1" s="1"/>
  <c r="H8" i="1" s="1"/>
  <c r="D7" i="1"/>
  <c r="F7" i="1" s="1"/>
  <c r="G7" i="1" s="1"/>
  <c r="H7" i="1" s="1"/>
  <c r="D6" i="1"/>
  <c r="F6" i="1" s="1"/>
  <c r="G6" i="1" s="1"/>
  <c r="H6" i="1" s="1"/>
  <c r="D5" i="1"/>
  <c r="F5" i="1" s="1"/>
  <c r="G5" i="1" s="1"/>
  <c r="H5" i="1" s="1"/>
  <c r="H116" i="1" l="1"/>
</calcChain>
</file>

<file path=xl/sharedStrings.xml><?xml version="1.0" encoding="utf-8"?>
<sst xmlns="http://schemas.openxmlformats.org/spreadsheetml/2006/main" count="11" uniqueCount="11">
  <si>
    <t>Fecha</t>
  </si>
  <si>
    <t>Capital</t>
  </si>
  <si>
    <t>% Interes</t>
  </si>
  <si>
    <t>Dias</t>
  </si>
  <si>
    <t>INT C.Co</t>
  </si>
  <si>
    <t>Interes diario</t>
  </si>
  <si>
    <t>TOTAL</t>
  </si>
  <si>
    <t xml:space="preserve">Capital </t>
  </si>
  <si>
    <t>Intereses</t>
  </si>
  <si>
    <t>Total</t>
  </si>
  <si>
    <t xml:space="preserve">RAD 2016 -00008 DTE: ANA LUCIA CIFUENTES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</si>
</sst>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164" formatCode="_-&quot;$&quot;* #,##0_-;\-&quot;$&quot;* #,##0_-;_-&quot;$&quot;* &quot;-&quot;??_-;_-@_-"/>
    <numFmt numFmtId="165" formatCode="[$$ -240A]* #,##0.00"/>
    <numFmt numFmtId="166" formatCode="_-&quot;$&quot;* #,##0_-;\-&quot;$&quot;* #,##0_-;_-&quot;$&quot;* &quot;-&quot;_-;_-@_-"/>
    <numFmt numFmtId="172" formatCode="0.00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top" wrapText="1" readingOrder="1"/>
    </xf>
    <xf numFmtId="0" fontId="3" fillId="3" borderId="1" xfId="0" applyFont="1" applyFill="1" applyBorder="1" applyAlignment="1">
      <alignment horizontal="right" vertical="top" wrapText="1" readingOrder="1"/>
    </xf>
    <xf numFmtId="0" fontId="3" fillId="3" borderId="1" xfId="0" applyFont="1" applyFill="1" applyBorder="1" applyAlignment="1">
      <alignment horizontal="center" vertical="top" wrapText="1" readingOrder="1"/>
    </xf>
    <xf numFmtId="17" fontId="0" fillId="0" borderId="1" xfId="0" applyNumberFormat="1" applyBorder="1" applyAlignment="1">
      <alignment vertical="top"/>
    </xf>
    <xf numFmtId="164" fontId="0" fillId="0" borderId="1" xfId="1" applyNumberFormat="1" applyFont="1" applyBorder="1" applyAlignment="1">
      <alignment vertical="top"/>
    </xf>
    <xf numFmtId="0" fontId="0" fillId="0" borderId="1" xfId="0" applyBorder="1"/>
    <xf numFmtId="165" fontId="4" fillId="0" borderId="1" xfId="0" applyNumberFormat="1" applyFont="1" applyBorder="1" applyAlignment="1">
      <alignment horizontal="right" vertical="top"/>
    </xf>
    <xf numFmtId="2" fontId="0" fillId="0" borderId="1" xfId="0" applyNumberFormat="1" applyBorder="1" applyAlignment="1">
      <alignment vertical="top"/>
    </xf>
    <xf numFmtId="166" fontId="0" fillId="0" borderId="1" xfId="0" applyNumberFormat="1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166" fontId="0" fillId="0" borderId="0" xfId="0" applyNumberFormat="1" applyAlignment="1">
      <alignment vertical="top"/>
    </xf>
    <xf numFmtId="172" fontId="0" fillId="0" borderId="1" xfId="0" applyNumberFormat="1" applyBorder="1" applyAlignment="1">
      <alignment horizontal="right"/>
    </xf>
    <xf numFmtId="172" fontId="0" fillId="0" borderId="1" xfId="0" applyNumberFormat="1" applyBorder="1"/>
    <xf numFmtId="2" fontId="0" fillId="0" borderId="1" xfId="0" applyNumberFormat="1" applyBorder="1" applyAlignment="1">
      <alignment horizontal="right" vertical="top"/>
    </xf>
    <xf numFmtId="2" fontId="4" fillId="0" borderId="1" xfId="0" applyNumberFormat="1" applyFont="1" applyBorder="1" applyAlignment="1">
      <alignment horizontal="right" vertical="top"/>
    </xf>
    <xf numFmtId="3" fontId="4" fillId="0" borderId="1" xfId="0" applyNumberFormat="1" applyFont="1" applyBorder="1" applyAlignment="1">
      <alignment horizontal="right" vertical="top"/>
    </xf>
    <xf numFmtId="3" fontId="4" fillId="4" borderId="1" xfId="0" applyNumberFormat="1" applyFont="1" applyFill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horizontal="righ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F4499-77DA-4A01-9246-6F4BBFADB635}">
  <dimension ref="B3:H116"/>
  <sheetViews>
    <sheetView tabSelected="1" topLeftCell="B93" zoomScale="85" zoomScaleNormal="85" workbookViewId="0">
      <selection activeCell="J109" sqref="J109"/>
    </sheetView>
  </sheetViews>
  <sheetFormatPr baseColWidth="10" defaultRowHeight="14.5" x14ac:dyDescent="0.35"/>
  <cols>
    <col min="3" max="3" width="15.6328125" customWidth="1"/>
    <col min="4" max="4" width="11.81640625" bestFit="1" customWidth="1"/>
    <col min="8" max="8" width="19.08984375" customWidth="1"/>
  </cols>
  <sheetData>
    <row r="3" spans="2:8" ht="32.5" customHeight="1" x14ac:dyDescent="0.35">
      <c r="B3" s="1" t="s">
        <v>10</v>
      </c>
      <c r="C3" s="1"/>
      <c r="D3" s="1"/>
      <c r="E3" s="1"/>
      <c r="F3" s="1"/>
      <c r="G3" s="1"/>
      <c r="H3" s="1"/>
    </row>
    <row r="4" spans="2:8" ht="26" x14ac:dyDescent="0.35">
      <c r="B4" s="2" t="s">
        <v>0</v>
      </c>
      <c r="C4" s="3" t="s">
        <v>1</v>
      </c>
      <c r="D4" s="4" t="s">
        <v>2</v>
      </c>
      <c r="E4" s="4" t="s">
        <v>3</v>
      </c>
      <c r="F4" s="3" t="s">
        <v>4</v>
      </c>
      <c r="G4" s="4" t="s">
        <v>5</v>
      </c>
      <c r="H4" s="4" t="s">
        <v>6</v>
      </c>
    </row>
    <row r="5" spans="2:8" x14ac:dyDescent="0.35">
      <c r="B5" s="5">
        <v>42186</v>
      </c>
      <c r="C5" s="6">
        <v>32000000</v>
      </c>
      <c r="D5" s="7">
        <f>28.89/30</f>
        <v>0.96299999999999997</v>
      </c>
      <c r="E5" s="7">
        <v>26</v>
      </c>
      <c r="F5" s="8">
        <f t="shared" ref="F5:F54" si="0">(D5*1.5)</f>
        <v>1.4444999999999999</v>
      </c>
      <c r="G5" s="9">
        <f t="shared" ref="G5:G54" si="1">(F5/30)</f>
        <v>4.8149999999999998E-2</v>
      </c>
      <c r="H5" s="10">
        <f t="shared" ref="H5:H12" si="2">((C5*(G5%*E5)))</f>
        <v>400608</v>
      </c>
    </row>
    <row r="6" spans="2:8" x14ac:dyDescent="0.35">
      <c r="B6" s="5">
        <v>42217</v>
      </c>
      <c r="C6" s="6">
        <v>32000000</v>
      </c>
      <c r="D6" s="7">
        <f t="shared" ref="D6:D7" si="3">28.89/30</f>
        <v>0.96299999999999997</v>
      </c>
      <c r="E6" s="7">
        <v>31</v>
      </c>
      <c r="F6" s="8">
        <f t="shared" si="0"/>
        <v>1.4444999999999999</v>
      </c>
      <c r="G6" s="9">
        <f t="shared" si="1"/>
        <v>4.8149999999999998E-2</v>
      </c>
      <c r="H6" s="10">
        <f t="shared" si="2"/>
        <v>477648</v>
      </c>
    </row>
    <row r="7" spans="2:8" x14ac:dyDescent="0.35">
      <c r="B7" s="5">
        <v>42248</v>
      </c>
      <c r="C7" s="6">
        <v>32000000</v>
      </c>
      <c r="D7" s="7">
        <f t="shared" si="3"/>
        <v>0.96299999999999997</v>
      </c>
      <c r="E7" s="7">
        <v>30</v>
      </c>
      <c r="F7" s="8">
        <f t="shared" si="0"/>
        <v>1.4444999999999999</v>
      </c>
      <c r="G7" s="9">
        <f t="shared" si="1"/>
        <v>4.8149999999999998E-2</v>
      </c>
      <c r="H7" s="10">
        <f t="shared" si="2"/>
        <v>462240</v>
      </c>
    </row>
    <row r="8" spans="2:8" x14ac:dyDescent="0.35">
      <c r="B8" s="5">
        <v>42278</v>
      </c>
      <c r="C8" s="6">
        <v>32000000</v>
      </c>
      <c r="D8" s="14">
        <f>29/30</f>
        <v>0.96666666666666667</v>
      </c>
      <c r="E8" s="7">
        <v>31</v>
      </c>
      <c r="F8" s="8">
        <f t="shared" si="0"/>
        <v>1.45</v>
      </c>
      <c r="G8" s="9">
        <f t="shared" si="1"/>
        <v>4.8333333333333332E-2</v>
      </c>
      <c r="H8" s="10">
        <f t="shared" si="2"/>
        <v>479466.66666666663</v>
      </c>
    </row>
    <row r="9" spans="2:8" x14ac:dyDescent="0.35">
      <c r="B9" s="5">
        <v>42309</v>
      </c>
      <c r="C9" s="6">
        <v>32000000</v>
      </c>
      <c r="D9" s="14">
        <f t="shared" ref="D9:D10" si="4">29/30</f>
        <v>0.96666666666666667</v>
      </c>
      <c r="E9" s="7">
        <v>30</v>
      </c>
      <c r="F9" s="8">
        <f t="shared" si="0"/>
        <v>1.45</v>
      </c>
      <c r="G9" s="9">
        <f t="shared" si="1"/>
        <v>4.8333333333333332E-2</v>
      </c>
      <c r="H9" s="10">
        <f t="shared" si="2"/>
        <v>464000</v>
      </c>
    </row>
    <row r="10" spans="2:8" x14ac:dyDescent="0.35">
      <c r="B10" s="5">
        <v>42339</v>
      </c>
      <c r="C10" s="6">
        <v>32000000</v>
      </c>
      <c r="D10" s="14">
        <f t="shared" si="4"/>
        <v>0.96666666666666667</v>
      </c>
      <c r="E10" s="7">
        <v>31</v>
      </c>
      <c r="F10" s="8">
        <f t="shared" si="0"/>
        <v>1.45</v>
      </c>
      <c r="G10" s="9">
        <f t="shared" si="1"/>
        <v>4.8333333333333332E-2</v>
      </c>
      <c r="H10" s="10">
        <f t="shared" si="2"/>
        <v>479466.66666666663</v>
      </c>
    </row>
    <row r="11" spans="2:8" x14ac:dyDescent="0.35">
      <c r="B11" s="5">
        <v>42370</v>
      </c>
      <c r="C11" s="6">
        <v>32000000</v>
      </c>
      <c r="D11" s="7">
        <f>29.52/30</f>
        <v>0.98399999999999999</v>
      </c>
      <c r="E11" s="7">
        <v>31</v>
      </c>
      <c r="F11" s="8">
        <f t="shared" si="0"/>
        <v>1.476</v>
      </c>
      <c r="G11" s="9">
        <f t="shared" si="1"/>
        <v>4.9200000000000001E-2</v>
      </c>
      <c r="H11" s="10">
        <f t="shared" si="2"/>
        <v>488064.00000000006</v>
      </c>
    </row>
    <row r="12" spans="2:8" x14ac:dyDescent="0.35">
      <c r="B12" s="5">
        <v>42401</v>
      </c>
      <c r="C12" s="6">
        <v>32000000</v>
      </c>
      <c r="D12" s="7">
        <f t="shared" ref="D12:D13" si="5">29.52/30</f>
        <v>0.98399999999999999</v>
      </c>
      <c r="E12" s="7">
        <v>28</v>
      </c>
      <c r="F12" s="8">
        <f t="shared" si="0"/>
        <v>1.476</v>
      </c>
      <c r="G12" s="9">
        <f t="shared" si="1"/>
        <v>4.9200000000000001E-2</v>
      </c>
      <c r="H12" s="10">
        <f t="shared" si="2"/>
        <v>440832</v>
      </c>
    </row>
    <row r="13" spans="2:8" x14ac:dyDescent="0.35">
      <c r="B13" s="5">
        <v>42430</v>
      </c>
      <c r="C13" s="6">
        <v>32000000</v>
      </c>
      <c r="D13" s="7">
        <f t="shared" si="5"/>
        <v>0.98399999999999999</v>
      </c>
      <c r="E13" s="7">
        <v>31</v>
      </c>
      <c r="F13" s="8">
        <f t="shared" si="0"/>
        <v>1.476</v>
      </c>
      <c r="G13" s="9">
        <f t="shared" si="1"/>
        <v>4.9200000000000001E-2</v>
      </c>
      <c r="H13" s="10">
        <f>((C13*(G13%*E13)))</f>
        <v>488064.00000000006</v>
      </c>
    </row>
    <row r="14" spans="2:8" x14ac:dyDescent="0.35">
      <c r="B14" s="5">
        <v>42461</v>
      </c>
      <c r="C14" s="6">
        <v>32000000</v>
      </c>
      <c r="D14" s="7">
        <f>30.81/30</f>
        <v>1.0269999999999999</v>
      </c>
      <c r="E14" s="7">
        <v>30</v>
      </c>
      <c r="F14" s="8">
        <f t="shared" si="0"/>
        <v>1.5404999999999998</v>
      </c>
      <c r="G14" s="9">
        <f t="shared" si="1"/>
        <v>5.1349999999999993E-2</v>
      </c>
      <c r="H14" s="10">
        <f>((C5*(G14%*E14)))</f>
        <v>492959.99999999994</v>
      </c>
    </row>
    <row r="15" spans="2:8" x14ac:dyDescent="0.35">
      <c r="B15" s="5">
        <v>42491</v>
      </c>
      <c r="C15" s="6">
        <v>32000000</v>
      </c>
      <c r="D15" s="7">
        <f t="shared" ref="D15:D16" si="6">30.81/30</f>
        <v>1.0269999999999999</v>
      </c>
      <c r="E15" s="7">
        <v>31</v>
      </c>
      <c r="F15" s="8">
        <f t="shared" si="0"/>
        <v>1.5404999999999998</v>
      </c>
      <c r="G15" s="9">
        <f t="shared" si="1"/>
        <v>5.1349999999999993E-2</v>
      </c>
      <c r="H15" s="10">
        <f>((C5*(G15%*E15)))</f>
        <v>509391.99999999994</v>
      </c>
    </row>
    <row r="16" spans="2:8" x14ac:dyDescent="0.35">
      <c r="B16" s="5">
        <v>42522</v>
      </c>
      <c r="C16" s="6">
        <v>32000000</v>
      </c>
      <c r="D16" s="7">
        <f t="shared" si="6"/>
        <v>1.0269999999999999</v>
      </c>
      <c r="E16" s="7">
        <v>30</v>
      </c>
      <c r="F16" s="8">
        <f t="shared" si="0"/>
        <v>1.5404999999999998</v>
      </c>
      <c r="G16" s="9">
        <f t="shared" si="1"/>
        <v>5.1349999999999993E-2</v>
      </c>
      <c r="H16" s="10">
        <f t="shared" ref="H16:H37" si="7">((C6*(G16%*E16)))</f>
        <v>492959.99999999994</v>
      </c>
    </row>
    <row r="17" spans="2:8" x14ac:dyDescent="0.35">
      <c r="B17" s="5">
        <v>42552</v>
      </c>
      <c r="C17" s="6">
        <v>32000000</v>
      </c>
      <c r="D17" s="7">
        <f>32.01/30</f>
        <v>1.0669999999999999</v>
      </c>
      <c r="E17" s="7">
        <v>31</v>
      </c>
      <c r="F17" s="8">
        <f t="shared" si="0"/>
        <v>1.6004999999999998</v>
      </c>
      <c r="G17" s="9">
        <f t="shared" si="1"/>
        <v>5.3349999999999995E-2</v>
      </c>
      <c r="H17" s="10">
        <f t="shared" si="7"/>
        <v>529231.99999999988</v>
      </c>
    </row>
    <row r="18" spans="2:8" x14ac:dyDescent="0.35">
      <c r="B18" s="5">
        <v>42583</v>
      </c>
      <c r="C18" s="6">
        <v>32000000</v>
      </c>
      <c r="D18" s="7">
        <f t="shared" ref="D18:D19" si="8">32.01/30</f>
        <v>1.0669999999999999</v>
      </c>
      <c r="E18" s="7">
        <v>31</v>
      </c>
      <c r="F18" s="8">
        <f t="shared" si="0"/>
        <v>1.6004999999999998</v>
      </c>
      <c r="G18" s="9">
        <f t="shared" si="1"/>
        <v>5.3349999999999995E-2</v>
      </c>
      <c r="H18" s="10">
        <f t="shared" si="7"/>
        <v>529231.99999999988</v>
      </c>
    </row>
    <row r="19" spans="2:8" x14ac:dyDescent="0.35">
      <c r="B19" s="5">
        <v>42614</v>
      </c>
      <c r="C19" s="6">
        <v>32000000</v>
      </c>
      <c r="D19" s="7">
        <f t="shared" si="8"/>
        <v>1.0669999999999999</v>
      </c>
      <c r="E19" s="7">
        <v>30</v>
      </c>
      <c r="F19" s="8">
        <f t="shared" si="0"/>
        <v>1.6004999999999998</v>
      </c>
      <c r="G19" s="9">
        <f t="shared" si="1"/>
        <v>5.3349999999999995E-2</v>
      </c>
      <c r="H19" s="10">
        <f t="shared" si="7"/>
        <v>512159.99999999994</v>
      </c>
    </row>
    <row r="20" spans="2:8" x14ac:dyDescent="0.35">
      <c r="B20" s="5">
        <v>42644</v>
      </c>
      <c r="C20" s="6">
        <v>32000000</v>
      </c>
      <c r="D20" s="15">
        <f>32.99/30</f>
        <v>1.0996666666666668</v>
      </c>
      <c r="E20" s="7">
        <v>31</v>
      </c>
      <c r="F20" s="8">
        <f t="shared" si="0"/>
        <v>1.6495000000000002</v>
      </c>
      <c r="G20" s="9">
        <f t="shared" si="1"/>
        <v>5.4983333333333342E-2</v>
      </c>
      <c r="H20" s="10">
        <f t="shared" si="7"/>
        <v>545434.66666666674</v>
      </c>
    </row>
    <row r="21" spans="2:8" x14ac:dyDescent="0.35">
      <c r="B21" s="5">
        <v>42675</v>
      </c>
      <c r="C21" s="6">
        <v>32000000</v>
      </c>
      <c r="D21" s="15">
        <f t="shared" ref="D21:D22" si="9">32.99/30</f>
        <v>1.0996666666666668</v>
      </c>
      <c r="E21" s="7">
        <v>30</v>
      </c>
      <c r="F21" s="8">
        <f t="shared" si="0"/>
        <v>1.6495000000000002</v>
      </c>
      <c r="G21" s="9">
        <f t="shared" si="1"/>
        <v>5.4983333333333342E-2</v>
      </c>
      <c r="H21" s="10">
        <f t="shared" si="7"/>
        <v>527840.00000000012</v>
      </c>
    </row>
    <row r="22" spans="2:8" x14ac:dyDescent="0.35">
      <c r="B22" s="5">
        <v>42705</v>
      </c>
      <c r="C22" s="6">
        <v>32000000</v>
      </c>
      <c r="D22" s="15">
        <f t="shared" si="9"/>
        <v>1.0996666666666668</v>
      </c>
      <c r="E22" s="7">
        <v>31</v>
      </c>
      <c r="F22" s="8">
        <f t="shared" si="0"/>
        <v>1.6495000000000002</v>
      </c>
      <c r="G22" s="9">
        <f t="shared" si="1"/>
        <v>5.4983333333333342E-2</v>
      </c>
      <c r="H22" s="10">
        <f t="shared" si="7"/>
        <v>545434.66666666674</v>
      </c>
    </row>
    <row r="23" spans="2:8" x14ac:dyDescent="0.35">
      <c r="B23" s="5">
        <v>42736</v>
      </c>
      <c r="C23" s="6">
        <v>32000000</v>
      </c>
      <c r="D23" s="7">
        <f>33.51/30</f>
        <v>1.117</v>
      </c>
      <c r="E23" s="7">
        <v>31</v>
      </c>
      <c r="F23" s="8">
        <f t="shared" si="0"/>
        <v>1.6755</v>
      </c>
      <c r="G23" s="9">
        <f t="shared" si="1"/>
        <v>5.5849999999999997E-2</v>
      </c>
      <c r="H23" s="10">
        <f t="shared" si="7"/>
        <v>554032</v>
      </c>
    </row>
    <row r="24" spans="2:8" x14ac:dyDescent="0.35">
      <c r="B24" s="5">
        <v>42767</v>
      </c>
      <c r="C24" s="6">
        <v>32000000</v>
      </c>
      <c r="D24" s="7">
        <f t="shared" ref="D24:D25" si="10">33.51/30</f>
        <v>1.117</v>
      </c>
      <c r="E24" s="7">
        <v>28</v>
      </c>
      <c r="F24" s="8">
        <f t="shared" si="0"/>
        <v>1.6755</v>
      </c>
      <c r="G24" s="9">
        <f t="shared" si="1"/>
        <v>5.5849999999999997E-2</v>
      </c>
      <c r="H24" s="10">
        <f t="shared" si="7"/>
        <v>500416</v>
      </c>
    </row>
    <row r="25" spans="2:8" x14ac:dyDescent="0.35">
      <c r="B25" s="5">
        <v>42795</v>
      </c>
      <c r="C25" s="6">
        <v>32000000</v>
      </c>
      <c r="D25" s="7">
        <f t="shared" si="10"/>
        <v>1.117</v>
      </c>
      <c r="E25" s="7">
        <v>31</v>
      </c>
      <c r="F25" s="8">
        <f t="shared" si="0"/>
        <v>1.6755</v>
      </c>
      <c r="G25" s="9">
        <f t="shared" si="1"/>
        <v>5.5849999999999997E-2</v>
      </c>
      <c r="H25" s="10">
        <f t="shared" si="7"/>
        <v>554032</v>
      </c>
    </row>
    <row r="26" spans="2:8" x14ac:dyDescent="0.35">
      <c r="B26" s="5">
        <v>42826</v>
      </c>
      <c r="C26" s="6">
        <v>32000000</v>
      </c>
      <c r="D26" s="15">
        <f>33.5/30</f>
        <v>1.1166666666666667</v>
      </c>
      <c r="E26" s="7">
        <v>30</v>
      </c>
      <c r="F26" s="8">
        <f t="shared" si="0"/>
        <v>1.675</v>
      </c>
      <c r="G26" s="9">
        <f t="shared" si="1"/>
        <v>5.5833333333333332E-2</v>
      </c>
      <c r="H26" s="10">
        <f t="shared" si="7"/>
        <v>536000</v>
      </c>
    </row>
    <row r="27" spans="2:8" x14ac:dyDescent="0.35">
      <c r="B27" s="5">
        <v>42856</v>
      </c>
      <c r="C27" s="6">
        <v>32000000</v>
      </c>
      <c r="D27" s="15">
        <f t="shared" ref="D27:D28" si="11">33.5/30</f>
        <v>1.1166666666666667</v>
      </c>
      <c r="E27" s="7">
        <v>31</v>
      </c>
      <c r="F27" s="8">
        <f t="shared" si="0"/>
        <v>1.675</v>
      </c>
      <c r="G27" s="9">
        <f t="shared" si="1"/>
        <v>5.5833333333333332E-2</v>
      </c>
      <c r="H27" s="10">
        <f t="shared" si="7"/>
        <v>553866.66666666663</v>
      </c>
    </row>
    <row r="28" spans="2:8" x14ac:dyDescent="0.35">
      <c r="B28" s="5">
        <v>42887</v>
      </c>
      <c r="C28" s="6">
        <v>32000000</v>
      </c>
      <c r="D28" s="15">
        <f t="shared" si="11"/>
        <v>1.1166666666666667</v>
      </c>
      <c r="E28" s="7">
        <v>30</v>
      </c>
      <c r="F28" s="8">
        <f t="shared" si="0"/>
        <v>1.675</v>
      </c>
      <c r="G28" s="9">
        <f t="shared" si="1"/>
        <v>5.5833333333333332E-2</v>
      </c>
      <c r="H28" s="10">
        <f t="shared" si="7"/>
        <v>536000</v>
      </c>
    </row>
    <row r="29" spans="2:8" x14ac:dyDescent="0.35">
      <c r="B29" s="5">
        <v>42917</v>
      </c>
      <c r="C29" s="6">
        <v>32000000</v>
      </c>
      <c r="D29" s="7">
        <f>32.97/30</f>
        <v>1.099</v>
      </c>
      <c r="E29" s="7">
        <v>31</v>
      </c>
      <c r="F29" s="8">
        <f t="shared" si="0"/>
        <v>1.6484999999999999</v>
      </c>
      <c r="G29" s="9">
        <f t="shared" si="1"/>
        <v>5.4949999999999992E-2</v>
      </c>
      <c r="H29" s="10">
        <f t="shared" si="7"/>
        <v>545103.99999999988</v>
      </c>
    </row>
    <row r="30" spans="2:8" x14ac:dyDescent="0.35">
      <c r="B30" s="5">
        <v>42948</v>
      </c>
      <c r="C30" s="6">
        <v>32000000</v>
      </c>
      <c r="D30" s="7">
        <f t="shared" ref="D30:D31" si="12">32.97/30</f>
        <v>1.099</v>
      </c>
      <c r="E30" s="7">
        <v>31</v>
      </c>
      <c r="F30" s="8">
        <f t="shared" si="0"/>
        <v>1.6484999999999999</v>
      </c>
      <c r="G30" s="9">
        <f t="shared" si="1"/>
        <v>5.4949999999999992E-2</v>
      </c>
      <c r="H30" s="10">
        <f t="shared" si="7"/>
        <v>545103.99999999988</v>
      </c>
    </row>
    <row r="31" spans="2:8" x14ac:dyDescent="0.35">
      <c r="B31" s="5">
        <v>42979</v>
      </c>
      <c r="C31" s="6">
        <v>32000000</v>
      </c>
      <c r="D31" s="7">
        <f t="shared" si="12"/>
        <v>1.099</v>
      </c>
      <c r="E31" s="7">
        <v>30</v>
      </c>
      <c r="F31" s="8">
        <f t="shared" si="0"/>
        <v>1.6484999999999999</v>
      </c>
      <c r="G31" s="9">
        <f t="shared" si="1"/>
        <v>5.4949999999999992E-2</v>
      </c>
      <c r="H31" s="10">
        <f t="shared" si="7"/>
        <v>527520</v>
      </c>
    </row>
    <row r="32" spans="2:8" x14ac:dyDescent="0.35">
      <c r="B32" s="5">
        <v>43009</v>
      </c>
      <c r="C32" s="6">
        <v>32000000</v>
      </c>
      <c r="D32" s="15">
        <f>31.7/30</f>
        <v>1.0566666666666666</v>
      </c>
      <c r="E32" s="7">
        <v>31</v>
      </c>
      <c r="F32" s="8">
        <f t="shared" si="0"/>
        <v>1.585</v>
      </c>
      <c r="G32" s="9">
        <f t="shared" si="1"/>
        <v>5.2833333333333329E-2</v>
      </c>
      <c r="H32" s="10">
        <f t="shared" si="7"/>
        <v>524106.66666666674</v>
      </c>
    </row>
    <row r="33" spans="2:8" x14ac:dyDescent="0.35">
      <c r="B33" s="5">
        <v>43040</v>
      </c>
      <c r="C33" s="6">
        <v>32000000</v>
      </c>
      <c r="D33" s="15">
        <f>31.4/30</f>
        <v>1.0466666666666666</v>
      </c>
      <c r="E33" s="7">
        <v>30</v>
      </c>
      <c r="F33" s="8">
        <f t="shared" si="0"/>
        <v>1.5699999999999998</v>
      </c>
      <c r="G33" s="9">
        <f t="shared" si="1"/>
        <v>5.2333333333333329E-2</v>
      </c>
      <c r="H33" s="10">
        <f t="shared" si="7"/>
        <v>502399.99999999994</v>
      </c>
    </row>
    <row r="34" spans="2:8" x14ac:dyDescent="0.35">
      <c r="B34" s="5">
        <v>43070</v>
      </c>
      <c r="C34" s="6">
        <v>32000000</v>
      </c>
      <c r="D34" s="15">
        <f>31.16/30</f>
        <v>1.0386666666666666</v>
      </c>
      <c r="E34" s="7">
        <v>31</v>
      </c>
      <c r="F34" s="8">
        <f t="shared" si="0"/>
        <v>1.5579999999999998</v>
      </c>
      <c r="G34" s="9">
        <f t="shared" si="1"/>
        <v>5.1933333333333324E-2</v>
      </c>
      <c r="H34" s="10">
        <f t="shared" si="7"/>
        <v>515178.66666666657</v>
      </c>
    </row>
    <row r="35" spans="2:8" x14ac:dyDescent="0.35">
      <c r="B35" s="5">
        <v>43101</v>
      </c>
      <c r="C35" s="6">
        <v>32000000</v>
      </c>
      <c r="D35" s="15">
        <f>31.04/30</f>
        <v>1.0346666666666666</v>
      </c>
      <c r="E35" s="7">
        <v>31</v>
      </c>
      <c r="F35" s="8">
        <f t="shared" si="0"/>
        <v>1.552</v>
      </c>
      <c r="G35" s="9">
        <f t="shared" si="1"/>
        <v>5.1733333333333333E-2</v>
      </c>
      <c r="H35" s="10">
        <f t="shared" si="7"/>
        <v>513194.66666666657</v>
      </c>
    </row>
    <row r="36" spans="2:8" x14ac:dyDescent="0.35">
      <c r="B36" s="5">
        <v>43132</v>
      </c>
      <c r="C36" s="6">
        <v>32000000</v>
      </c>
      <c r="D36" s="15">
        <f>31.52/30</f>
        <v>1.0506666666666666</v>
      </c>
      <c r="E36" s="7">
        <v>30</v>
      </c>
      <c r="F36" s="8">
        <f t="shared" si="0"/>
        <v>1.5760000000000001</v>
      </c>
      <c r="G36" s="9">
        <f t="shared" si="1"/>
        <v>5.2533333333333335E-2</v>
      </c>
      <c r="H36" s="10">
        <f t="shared" si="7"/>
        <v>504320.00000000012</v>
      </c>
    </row>
    <row r="37" spans="2:8" x14ac:dyDescent="0.35">
      <c r="B37" s="5">
        <v>43160</v>
      </c>
      <c r="C37" s="6">
        <v>32000000</v>
      </c>
      <c r="D37" s="7">
        <f>31.02/30</f>
        <v>1.034</v>
      </c>
      <c r="E37" s="7">
        <v>31</v>
      </c>
      <c r="F37" s="8">
        <f t="shared" si="0"/>
        <v>1.5510000000000002</v>
      </c>
      <c r="G37" s="9">
        <f t="shared" si="1"/>
        <v>5.1700000000000003E-2</v>
      </c>
      <c r="H37" s="10">
        <f t="shared" si="7"/>
        <v>512864</v>
      </c>
    </row>
    <row r="38" spans="2:8" x14ac:dyDescent="0.35">
      <c r="B38" s="5">
        <v>43191</v>
      </c>
      <c r="C38" s="6">
        <v>32000000</v>
      </c>
      <c r="D38" s="16">
        <v>1.8608333333333333</v>
      </c>
      <c r="E38" s="18">
        <v>28</v>
      </c>
      <c r="F38" s="8">
        <f t="shared" si="0"/>
        <v>2.7912499999999998</v>
      </c>
      <c r="G38" s="9">
        <f t="shared" si="1"/>
        <v>9.3041666666666661E-2</v>
      </c>
      <c r="H38" s="10">
        <f>((C28*(G38%*E38)))</f>
        <v>833653.33333333337</v>
      </c>
    </row>
    <row r="39" spans="2:8" x14ac:dyDescent="0.35">
      <c r="B39" s="5">
        <v>43221</v>
      </c>
      <c r="C39" s="6">
        <v>32000000</v>
      </c>
      <c r="D39" s="16">
        <v>1.8316666666666666</v>
      </c>
      <c r="E39" s="18">
        <v>31</v>
      </c>
      <c r="F39" s="8">
        <f t="shared" si="0"/>
        <v>2.7474999999999996</v>
      </c>
      <c r="G39" s="9">
        <f t="shared" si="1"/>
        <v>9.1583333333333322E-2</v>
      </c>
      <c r="H39" s="10">
        <f>((C29*(G39%*E39)))</f>
        <v>908506.66666666651</v>
      </c>
    </row>
    <row r="40" spans="2:8" x14ac:dyDescent="0.35">
      <c r="B40" s="5">
        <v>43252</v>
      </c>
      <c r="C40" s="6">
        <v>32000000</v>
      </c>
      <c r="D40" s="16">
        <v>1.8316666666666666</v>
      </c>
      <c r="E40" s="18">
        <v>31</v>
      </c>
      <c r="F40" s="8">
        <f t="shared" si="0"/>
        <v>2.7474999999999996</v>
      </c>
      <c r="G40" s="9">
        <f t="shared" si="1"/>
        <v>9.1583333333333322E-2</v>
      </c>
      <c r="H40" s="10">
        <f>((C30*(G40%*E40)))</f>
        <v>908506.66666666651</v>
      </c>
    </row>
    <row r="41" spans="2:8" x14ac:dyDescent="0.35">
      <c r="B41" s="5">
        <v>43282</v>
      </c>
      <c r="C41" s="6">
        <v>32000000</v>
      </c>
      <c r="D41" s="16">
        <v>1.8316666666666666</v>
      </c>
      <c r="E41" s="18">
        <v>15</v>
      </c>
      <c r="F41" s="8">
        <f t="shared" si="0"/>
        <v>2.7474999999999996</v>
      </c>
      <c r="G41" s="9">
        <f t="shared" si="1"/>
        <v>9.1583333333333322E-2</v>
      </c>
      <c r="H41" s="10">
        <f>((C31*(G41%*E41)))</f>
        <v>439599.99999999994</v>
      </c>
    </row>
    <row r="42" spans="2:8" x14ac:dyDescent="0.35">
      <c r="B42" s="5">
        <v>43313</v>
      </c>
      <c r="C42" s="6">
        <v>32000000</v>
      </c>
      <c r="D42" s="16">
        <v>1.7624999999999997</v>
      </c>
      <c r="E42" s="18">
        <v>31</v>
      </c>
      <c r="F42" s="8">
        <f t="shared" si="0"/>
        <v>2.6437499999999998</v>
      </c>
      <c r="G42" s="9">
        <f t="shared" si="1"/>
        <v>8.8124999999999995E-2</v>
      </c>
      <c r="H42" s="10">
        <f>((C32*(G42%*E42)))</f>
        <v>874200</v>
      </c>
    </row>
    <row r="43" spans="2:8" x14ac:dyDescent="0.35">
      <c r="B43" s="5">
        <v>43344</v>
      </c>
      <c r="C43" s="6">
        <v>32000000</v>
      </c>
      <c r="D43" s="16">
        <v>1.7466666666666668</v>
      </c>
      <c r="E43" s="18">
        <v>30</v>
      </c>
      <c r="F43" s="8">
        <f t="shared" si="0"/>
        <v>2.62</v>
      </c>
      <c r="G43" s="9">
        <f t="shared" si="1"/>
        <v>8.7333333333333332E-2</v>
      </c>
      <c r="H43" s="10">
        <f>((C33*(G43%*E43)))</f>
        <v>838399.99999999988</v>
      </c>
    </row>
    <row r="44" spans="2:8" x14ac:dyDescent="0.35">
      <c r="B44" s="5">
        <v>43374</v>
      </c>
      <c r="C44" s="6">
        <v>32000000</v>
      </c>
      <c r="D44" s="16">
        <v>1.7308333333333332</v>
      </c>
      <c r="E44" s="18">
        <v>31</v>
      </c>
      <c r="F44" s="8">
        <f t="shared" si="0"/>
        <v>2.5962499999999999</v>
      </c>
      <c r="G44" s="9">
        <f t="shared" si="1"/>
        <v>8.654166666666667E-2</v>
      </c>
      <c r="H44" s="10">
        <f>((C34*(G44%*E44)))</f>
        <v>858493.33333333337</v>
      </c>
    </row>
    <row r="45" spans="2:8" x14ac:dyDescent="0.35">
      <c r="B45" s="5">
        <v>43405</v>
      </c>
      <c r="C45" s="6">
        <v>32000000</v>
      </c>
      <c r="D45" s="16">
        <v>1.7241666666666666</v>
      </c>
      <c r="E45" s="18">
        <v>31</v>
      </c>
      <c r="F45" s="8">
        <f t="shared" si="0"/>
        <v>2.5862499999999997</v>
      </c>
      <c r="G45" s="9">
        <f t="shared" si="1"/>
        <v>8.6208333333333317E-2</v>
      </c>
      <c r="H45" s="10">
        <f>((C35*(G45%*E45)))</f>
        <v>855186.66666666651</v>
      </c>
    </row>
    <row r="46" spans="2:8" x14ac:dyDescent="0.35">
      <c r="B46" s="5">
        <v>43435</v>
      </c>
      <c r="C46" s="6">
        <v>32000000</v>
      </c>
      <c r="D46" s="16">
        <v>1.7508333333333335</v>
      </c>
      <c r="E46" s="18">
        <v>28</v>
      </c>
      <c r="F46" s="8">
        <f t="shared" si="0"/>
        <v>2.6262500000000002</v>
      </c>
      <c r="G46" s="9">
        <f t="shared" si="1"/>
        <v>8.754166666666667E-2</v>
      </c>
      <c r="H46" s="10">
        <f>((C36*(G46%*E46)))</f>
        <v>784373.33333333337</v>
      </c>
    </row>
    <row r="47" spans="2:8" x14ac:dyDescent="0.35">
      <c r="B47" s="5">
        <v>43466</v>
      </c>
      <c r="C47" s="6">
        <v>32000000</v>
      </c>
      <c r="D47" s="16">
        <v>1.7233333333333334</v>
      </c>
      <c r="E47" s="18">
        <v>31</v>
      </c>
      <c r="F47" s="8">
        <f t="shared" si="0"/>
        <v>2.585</v>
      </c>
      <c r="G47" s="9">
        <f t="shared" si="1"/>
        <v>8.6166666666666669E-2</v>
      </c>
      <c r="H47" s="10">
        <f>((C37*(G47%*E47)))</f>
        <v>854773.33333333337</v>
      </c>
    </row>
    <row r="48" spans="2:8" x14ac:dyDescent="0.35">
      <c r="B48" s="5">
        <v>43497</v>
      </c>
      <c r="C48" s="6">
        <v>32000000</v>
      </c>
      <c r="D48" s="16">
        <v>1.7066666666666668</v>
      </c>
      <c r="E48" s="18">
        <v>30</v>
      </c>
      <c r="F48" s="8">
        <f t="shared" si="0"/>
        <v>2.56</v>
      </c>
      <c r="G48" s="9">
        <f t="shared" si="1"/>
        <v>8.533333333333333E-2</v>
      </c>
      <c r="H48" s="10">
        <f>((C38*(G48%*E48)))</f>
        <v>819200</v>
      </c>
    </row>
    <row r="49" spans="2:8" x14ac:dyDescent="0.35">
      <c r="B49" s="5">
        <v>43525</v>
      </c>
      <c r="C49" s="6">
        <v>32000000</v>
      </c>
      <c r="D49" s="16">
        <v>1.7033333333333334</v>
      </c>
      <c r="E49" s="18">
        <v>31</v>
      </c>
      <c r="F49" s="8">
        <f t="shared" si="0"/>
        <v>2.5550000000000002</v>
      </c>
      <c r="G49" s="9">
        <f t="shared" si="1"/>
        <v>8.5166666666666668E-2</v>
      </c>
      <c r="H49" s="10">
        <f>((C39*(G49%*E49)))</f>
        <v>844853.33333333337</v>
      </c>
    </row>
    <row r="50" spans="2:8" x14ac:dyDescent="0.35">
      <c r="B50" s="5">
        <v>43556</v>
      </c>
      <c r="C50" s="6">
        <v>32000000</v>
      </c>
      <c r="D50" s="16">
        <v>1.6900000000000002</v>
      </c>
      <c r="E50" s="18">
        <v>30</v>
      </c>
      <c r="F50" s="8">
        <f t="shared" si="0"/>
        <v>2.5350000000000001</v>
      </c>
      <c r="G50" s="9">
        <f t="shared" si="1"/>
        <v>8.4500000000000006E-2</v>
      </c>
      <c r="H50" s="10">
        <f>((C40*(G50%*E50)))</f>
        <v>811200</v>
      </c>
    </row>
    <row r="51" spans="2:8" x14ac:dyDescent="0.35">
      <c r="B51" s="5">
        <v>43586</v>
      </c>
      <c r="C51" s="6">
        <v>32000000</v>
      </c>
      <c r="D51" s="16">
        <v>1.6691666666666667</v>
      </c>
      <c r="E51" s="18">
        <v>31</v>
      </c>
      <c r="F51" s="8">
        <f t="shared" si="0"/>
        <v>2.5037500000000001</v>
      </c>
      <c r="G51" s="9">
        <f t="shared" si="1"/>
        <v>8.3458333333333343E-2</v>
      </c>
      <c r="H51" s="10">
        <f>((C41*(G51%*E51)))</f>
        <v>827906.66666666674</v>
      </c>
    </row>
    <row r="52" spans="2:8" x14ac:dyDescent="0.35">
      <c r="B52" s="5">
        <v>43617</v>
      </c>
      <c r="C52" s="6">
        <v>32000000</v>
      </c>
      <c r="D52" s="16">
        <v>1.6616666666666664</v>
      </c>
      <c r="E52" s="18">
        <v>31</v>
      </c>
      <c r="F52" s="8">
        <f t="shared" si="0"/>
        <v>2.4924999999999997</v>
      </c>
      <c r="G52" s="9">
        <f t="shared" si="1"/>
        <v>8.3083333333333328E-2</v>
      </c>
      <c r="H52" s="10">
        <f>((C42*(G52%*E52)))</f>
        <v>824186.66666666663</v>
      </c>
    </row>
    <row r="53" spans="2:8" x14ac:dyDescent="0.35">
      <c r="B53" s="5">
        <v>43647</v>
      </c>
      <c r="C53" s="6">
        <v>32000000</v>
      </c>
      <c r="D53" s="16">
        <v>1.6508333333333334</v>
      </c>
      <c r="E53" s="18">
        <v>15</v>
      </c>
      <c r="F53" s="8">
        <f t="shared" si="0"/>
        <v>2.4762500000000003</v>
      </c>
      <c r="G53" s="9">
        <f t="shared" si="1"/>
        <v>8.254166666666668E-2</v>
      </c>
      <c r="H53" s="10">
        <f>((C43*(G53%*E53)))</f>
        <v>396200.00000000006</v>
      </c>
    </row>
    <row r="54" spans="2:8" x14ac:dyDescent="0.35">
      <c r="B54" s="5">
        <v>43678</v>
      </c>
      <c r="C54" s="6">
        <v>32000000</v>
      </c>
      <c r="D54" s="16">
        <v>1.6358333333333333</v>
      </c>
      <c r="E54" s="18">
        <v>31</v>
      </c>
      <c r="F54" s="8">
        <f t="shared" si="0"/>
        <v>2.4537499999999999</v>
      </c>
      <c r="G54" s="9">
        <f t="shared" si="1"/>
        <v>8.1791666666666665E-2</v>
      </c>
      <c r="H54" s="10">
        <f>((C44*(G54%*E54)))</f>
        <v>811373.33333333326</v>
      </c>
    </row>
    <row r="55" spans="2:8" x14ac:dyDescent="0.35">
      <c r="B55" s="5">
        <v>43709</v>
      </c>
      <c r="C55" s="6">
        <v>32000000</v>
      </c>
      <c r="D55" s="17">
        <v>1.62</v>
      </c>
      <c r="E55" s="18">
        <v>30</v>
      </c>
      <c r="F55" s="8">
        <f>(D55*1.5)</f>
        <v>2.4300000000000002</v>
      </c>
      <c r="G55" s="9">
        <f>(F55/30)</f>
        <v>8.1000000000000003E-2</v>
      </c>
      <c r="H55" s="10">
        <f>((C45*(G55%*E55)))</f>
        <v>777600.00000000012</v>
      </c>
    </row>
    <row r="56" spans="2:8" x14ac:dyDescent="0.35">
      <c r="B56" s="5">
        <v>43739</v>
      </c>
      <c r="C56" s="6">
        <v>32000000</v>
      </c>
      <c r="D56" s="17">
        <v>1.61</v>
      </c>
      <c r="E56" s="18">
        <v>31</v>
      </c>
      <c r="F56" s="8">
        <f t="shared" ref="F56:F111" si="13">(D56*1.5)</f>
        <v>2.415</v>
      </c>
      <c r="G56" s="9">
        <f t="shared" ref="G56:G101" si="14">(F56/30)</f>
        <v>8.0500000000000002E-2</v>
      </c>
      <c r="H56" s="10">
        <f>((C46*(G56%*E56)))</f>
        <v>798560</v>
      </c>
    </row>
    <row r="57" spans="2:8" x14ac:dyDescent="0.35">
      <c r="B57" s="5">
        <v>43770</v>
      </c>
      <c r="C57" s="6">
        <v>32000000</v>
      </c>
      <c r="D57" s="17">
        <v>1.59</v>
      </c>
      <c r="E57" s="18">
        <v>31</v>
      </c>
      <c r="F57" s="8">
        <f t="shared" si="13"/>
        <v>2.3850000000000002</v>
      </c>
      <c r="G57" s="9">
        <f t="shared" si="14"/>
        <v>7.9500000000000001E-2</v>
      </c>
      <c r="H57" s="10">
        <f>((C47*(G57%*E57)))</f>
        <v>788640</v>
      </c>
    </row>
    <row r="58" spans="2:8" x14ac:dyDescent="0.35">
      <c r="B58" s="5">
        <v>43800</v>
      </c>
      <c r="C58" s="6">
        <v>32000000</v>
      </c>
      <c r="D58" s="17">
        <v>1.64</v>
      </c>
      <c r="E58" s="18">
        <v>29</v>
      </c>
      <c r="F58" s="8">
        <f t="shared" si="13"/>
        <v>2.46</v>
      </c>
      <c r="G58" s="9">
        <f t="shared" si="14"/>
        <v>8.2000000000000003E-2</v>
      </c>
      <c r="H58" s="10">
        <f>((C48*(G58%*E58)))</f>
        <v>760960</v>
      </c>
    </row>
    <row r="59" spans="2:8" x14ac:dyDescent="0.35">
      <c r="B59" s="5">
        <v>43831</v>
      </c>
      <c r="C59" s="6">
        <v>32000000</v>
      </c>
      <c r="D59" s="17">
        <v>1.61</v>
      </c>
      <c r="E59" s="18">
        <v>31</v>
      </c>
      <c r="F59" s="8">
        <f t="shared" si="13"/>
        <v>2.415</v>
      </c>
      <c r="G59" s="9">
        <f t="shared" si="14"/>
        <v>8.0500000000000002E-2</v>
      </c>
      <c r="H59" s="10">
        <f>((C49*(G59%*E59)))</f>
        <v>798560</v>
      </c>
    </row>
    <row r="60" spans="2:8" x14ac:dyDescent="0.35">
      <c r="B60" s="5">
        <v>43862</v>
      </c>
      <c r="C60" s="6">
        <v>32000000</v>
      </c>
      <c r="D60" s="17">
        <v>1.61</v>
      </c>
      <c r="E60" s="18">
        <v>30</v>
      </c>
      <c r="F60" s="8">
        <f t="shared" si="13"/>
        <v>2.415</v>
      </c>
      <c r="G60" s="9">
        <f t="shared" si="14"/>
        <v>8.0500000000000002E-2</v>
      </c>
      <c r="H60" s="10">
        <f>((C50*(G60%*E60)))</f>
        <v>772800</v>
      </c>
    </row>
    <row r="61" spans="2:8" x14ac:dyDescent="0.35">
      <c r="B61" s="5">
        <v>43891</v>
      </c>
      <c r="C61" s="6">
        <v>32000000</v>
      </c>
      <c r="D61" s="17">
        <v>1.61</v>
      </c>
      <c r="E61" s="18">
        <v>31</v>
      </c>
      <c r="F61" s="8">
        <f t="shared" si="13"/>
        <v>2.415</v>
      </c>
      <c r="G61" s="9">
        <f t="shared" si="14"/>
        <v>8.0500000000000002E-2</v>
      </c>
      <c r="H61" s="10">
        <f>((C51*(G61%*E61)))</f>
        <v>798560</v>
      </c>
    </row>
    <row r="62" spans="2:8" x14ac:dyDescent="0.35">
      <c r="B62" s="5">
        <v>43922</v>
      </c>
      <c r="C62" s="6">
        <v>32000000</v>
      </c>
      <c r="D62" s="17">
        <v>1.6</v>
      </c>
      <c r="E62" s="18">
        <v>30</v>
      </c>
      <c r="F62" s="8">
        <f t="shared" si="13"/>
        <v>2.4000000000000004</v>
      </c>
      <c r="G62" s="9">
        <f t="shared" si="14"/>
        <v>8.0000000000000016E-2</v>
      </c>
      <c r="H62" s="10">
        <f>((C52*(G62%*E62)))</f>
        <v>768000.00000000012</v>
      </c>
    </row>
    <row r="63" spans="2:8" x14ac:dyDescent="0.35">
      <c r="B63" s="5">
        <v>43952</v>
      </c>
      <c r="C63" s="6">
        <v>32000000</v>
      </c>
      <c r="D63" s="17">
        <v>1.6</v>
      </c>
      <c r="E63" s="18">
        <v>31</v>
      </c>
      <c r="F63" s="8">
        <f t="shared" si="13"/>
        <v>2.4000000000000004</v>
      </c>
      <c r="G63" s="9">
        <f t="shared" si="14"/>
        <v>8.0000000000000016E-2</v>
      </c>
      <c r="H63" s="10">
        <f>((C53*(G63%*E63)))</f>
        <v>793600.00000000023</v>
      </c>
    </row>
    <row r="64" spans="2:8" x14ac:dyDescent="0.35">
      <c r="B64" s="5">
        <v>43983</v>
      </c>
      <c r="C64" s="6">
        <v>32000000</v>
      </c>
      <c r="D64" s="17">
        <v>1.61</v>
      </c>
      <c r="E64" s="18">
        <v>31</v>
      </c>
      <c r="F64" s="8">
        <f t="shared" si="13"/>
        <v>2.415</v>
      </c>
      <c r="G64" s="9">
        <f t="shared" si="14"/>
        <v>8.0500000000000002E-2</v>
      </c>
      <c r="H64" s="10">
        <f>((C54*(G64%*E64)))</f>
        <v>798560</v>
      </c>
    </row>
    <row r="65" spans="2:8" x14ac:dyDescent="0.35">
      <c r="B65" s="5">
        <v>44013</v>
      </c>
      <c r="C65" s="6">
        <v>32000000</v>
      </c>
      <c r="D65" s="17">
        <v>1.61</v>
      </c>
      <c r="E65" s="18">
        <v>15</v>
      </c>
      <c r="F65" s="8">
        <f t="shared" si="13"/>
        <v>2.415</v>
      </c>
      <c r="G65" s="9">
        <f t="shared" si="14"/>
        <v>8.0500000000000002E-2</v>
      </c>
      <c r="H65" s="10">
        <f>((C55*(G65%*E65)))</f>
        <v>386400</v>
      </c>
    </row>
    <row r="66" spans="2:8" x14ac:dyDescent="0.35">
      <c r="B66" s="5">
        <v>44044</v>
      </c>
      <c r="C66" s="6">
        <v>32000000</v>
      </c>
      <c r="D66" s="16">
        <v>1.589575</v>
      </c>
      <c r="E66" s="18">
        <v>31</v>
      </c>
      <c r="F66" s="8">
        <f t="shared" si="13"/>
        <v>2.3843624999999999</v>
      </c>
      <c r="G66" s="9">
        <f t="shared" si="14"/>
        <v>7.9478750000000001E-2</v>
      </c>
      <c r="H66" s="10">
        <f>((C56*(G66%*E66)))</f>
        <v>788429.2</v>
      </c>
    </row>
    <row r="67" spans="2:8" x14ac:dyDescent="0.35">
      <c r="B67" s="5">
        <v>44075</v>
      </c>
      <c r="C67" s="6">
        <v>32000000</v>
      </c>
      <c r="D67" s="16">
        <v>1.5841583333333336</v>
      </c>
      <c r="E67" s="18">
        <v>30</v>
      </c>
      <c r="F67" s="8">
        <f t="shared" si="13"/>
        <v>2.3762375000000002</v>
      </c>
      <c r="G67" s="9">
        <f t="shared" si="14"/>
        <v>7.920791666666667E-2</v>
      </c>
      <c r="H67" s="10">
        <f>((C57*(G67%*E67)))</f>
        <v>760396.00000000012</v>
      </c>
    </row>
    <row r="68" spans="2:8" x14ac:dyDescent="0.35">
      <c r="B68" s="5">
        <v>44105</v>
      </c>
      <c r="C68" s="6">
        <v>32000000</v>
      </c>
      <c r="D68" s="16">
        <v>1.5749500000000001</v>
      </c>
      <c r="E68" s="18">
        <v>31</v>
      </c>
      <c r="F68" s="8">
        <f t="shared" si="13"/>
        <v>2.362425</v>
      </c>
      <c r="G68" s="9">
        <f t="shared" si="14"/>
        <v>7.8747499999999998E-2</v>
      </c>
      <c r="H68" s="10">
        <f>((C58*(G68%*E68)))</f>
        <v>781175.2</v>
      </c>
    </row>
    <row r="69" spans="2:8" x14ac:dyDescent="0.35">
      <c r="B69" s="5">
        <v>44136</v>
      </c>
      <c r="C69" s="6">
        <v>32000000</v>
      </c>
      <c r="D69" s="16">
        <v>1.5641166666666668</v>
      </c>
      <c r="E69" s="18">
        <v>31</v>
      </c>
      <c r="F69" s="8">
        <f t="shared" si="13"/>
        <v>2.3461750000000001</v>
      </c>
      <c r="G69" s="9">
        <f t="shared" si="14"/>
        <v>7.8205833333333336E-2</v>
      </c>
      <c r="H69" s="10">
        <f>((C59*(G69%*E69)))</f>
        <v>775801.8666666667</v>
      </c>
    </row>
    <row r="70" spans="2:8" x14ac:dyDescent="0.35">
      <c r="B70" s="5">
        <v>44166</v>
      </c>
      <c r="C70" s="6">
        <v>32000000</v>
      </c>
      <c r="D70" s="16">
        <v>1.5864333333333338</v>
      </c>
      <c r="E70" s="18">
        <v>28</v>
      </c>
      <c r="F70" s="8">
        <f t="shared" si="13"/>
        <v>2.3796500000000007</v>
      </c>
      <c r="G70" s="9">
        <f t="shared" si="14"/>
        <v>7.9321666666666693E-2</v>
      </c>
      <c r="H70" s="10">
        <f>((C60*(G70%*E70)))</f>
        <v>710722.13333333354</v>
      </c>
    </row>
    <row r="71" spans="2:8" x14ac:dyDescent="0.35">
      <c r="B71" s="5">
        <v>44197</v>
      </c>
      <c r="C71" s="6">
        <v>32000000</v>
      </c>
      <c r="D71" s="16">
        <v>1.5779833333333337</v>
      </c>
      <c r="E71" s="18">
        <v>31</v>
      </c>
      <c r="F71" s="8">
        <f t="shared" si="13"/>
        <v>2.3669750000000005</v>
      </c>
      <c r="G71" s="9">
        <f t="shared" si="14"/>
        <v>7.8899166666666687E-2</v>
      </c>
      <c r="H71" s="10">
        <f>((C61*(G71%*E71)))</f>
        <v>782679.73333333363</v>
      </c>
    </row>
    <row r="72" spans="2:8" x14ac:dyDescent="0.35">
      <c r="B72" s="5">
        <v>44228</v>
      </c>
      <c r="C72" s="6">
        <v>32000000</v>
      </c>
      <c r="D72" s="16">
        <v>1.5579416666666666</v>
      </c>
      <c r="E72" s="18">
        <v>30</v>
      </c>
      <c r="F72" s="8">
        <f t="shared" si="13"/>
        <v>2.3369124999999999</v>
      </c>
      <c r="G72" s="9">
        <f t="shared" si="14"/>
        <v>7.7897083333333325E-2</v>
      </c>
      <c r="H72" s="10">
        <f>((C62*(G72%*E72)))</f>
        <v>747811.99999999988</v>
      </c>
    </row>
    <row r="73" spans="2:8" x14ac:dyDescent="0.35">
      <c r="B73" s="5">
        <v>44256</v>
      </c>
      <c r="C73" s="6">
        <v>32000000</v>
      </c>
      <c r="D73" s="16">
        <v>1.5192666666666668</v>
      </c>
      <c r="E73" s="18">
        <v>31</v>
      </c>
      <c r="F73" s="8">
        <f t="shared" si="13"/>
        <v>2.2789000000000001</v>
      </c>
      <c r="G73" s="9">
        <f t="shared" si="14"/>
        <v>7.5963333333333341E-2</v>
      </c>
      <c r="H73" s="10">
        <f>((C63*(G73%*E73)))</f>
        <v>753556.26666666672</v>
      </c>
    </row>
    <row r="74" spans="2:8" x14ac:dyDescent="0.35">
      <c r="B74" s="5">
        <v>44287</v>
      </c>
      <c r="C74" s="6">
        <v>32000000</v>
      </c>
      <c r="D74" s="16">
        <v>1.5138500000000004</v>
      </c>
      <c r="E74" s="18">
        <v>30</v>
      </c>
      <c r="F74" s="8">
        <f t="shared" si="13"/>
        <v>2.2707750000000004</v>
      </c>
      <c r="G74" s="9">
        <f t="shared" si="14"/>
        <v>7.569250000000001E-2</v>
      </c>
      <c r="H74" s="10">
        <f>((C64*(G74%*E74)))</f>
        <v>726648.00000000012</v>
      </c>
    </row>
    <row r="75" spans="2:8" x14ac:dyDescent="0.35">
      <c r="B75" s="5">
        <v>44317</v>
      </c>
      <c r="C75" s="6">
        <v>32000000</v>
      </c>
      <c r="D75" s="16">
        <v>1.5138500000000004</v>
      </c>
      <c r="E75" s="18">
        <v>14</v>
      </c>
      <c r="F75" s="8">
        <f t="shared" si="13"/>
        <v>2.2707750000000004</v>
      </c>
      <c r="G75" s="9">
        <f t="shared" si="14"/>
        <v>7.569250000000001E-2</v>
      </c>
      <c r="H75" s="10">
        <f>((C65*(G75%*E75)))</f>
        <v>339102.4</v>
      </c>
    </row>
    <row r="76" spans="2:8" x14ac:dyDescent="0.35">
      <c r="B76" s="5">
        <v>44348</v>
      </c>
      <c r="C76" s="6">
        <v>32000000</v>
      </c>
      <c r="D76" s="16">
        <v>1.527066666666667</v>
      </c>
      <c r="E76" s="18">
        <v>31</v>
      </c>
      <c r="F76" s="8">
        <f t="shared" si="13"/>
        <v>2.2906000000000004</v>
      </c>
      <c r="G76" s="9">
        <f t="shared" si="14"/>
        <v>7.6353333333333342E-2</v>
      </c>
      <c r="H76" s="10">
        <f>((C66*(G76%*E76)))</f>
        <v>757425.06666666677</v>
      </c>
    </row>
    <row r="77" spans="2:8" x14ac:dyDescent="0.35">
      <c r="B77" s="5">
        <v>44378</v>
      </c>
      <c r="C77" s="6">
        <v>32000000</v>
      </c>
      <c r="D77" s="16">
        <v>1.531725</v>
      </c>
      <c r="E77" s="18">
        <v>30</v>
      </c>
      <c r="F77" s="8">
        <f t="shared" si="13"/>
        <v>2.2975875000000001</v>
      </c>
      <c r="G77" s="9">
        <f t="shared" si="14"/>
        <v>7.6586250000000008E-2</v>
      </c>
      <c r="H77" s="10">
        <f>((C67*(G77%*E77)))</f>
        <v>735228.00000000012</v>
      </c>
    </row>
    <row r="78" spans="2:8" x14ac:dyDescent="0.35">
      <c r="B78" s="5">
        <v>44409</v>
      </c>
      <c r="C78" s="6">
        <v>32000000</v>
      </c>
      <c r="D78" s="16">
        <v>1.5115749999999999</v>
      </c>
      <c r="E78" s="18">
        <v>31</v>
      </c>
      <c r="F78" s="8">
        <f t="shared" si="13"/>
        <v>2.2673624999999999</v>
      </c>
      <c r="G78" s="9">
        <f t="shared" si="14"/>
        <v>7.557875E-2</v>
      </c>
      <c r="H78" s="10">
        <f>((C68*(G78%*E78)))</f>
        <v>749741.2</v>
      </c>
    </row>
    <row r="79" spans="2:8" x14ac:dyDescent="0.35">
      <c r="B79" s="5">
        <v>44440</v>
      </c>
      <c r="C79" s="6">
        <v>32000000</v>
      </c>
      <c r="D79" s="16">
        <v>1.4921833333333334</v>
      </c>
      <c r="E79" s="18">
        <v>30</v>
      </c>
      <c r="F79" s="8">
        <f t="shared" si="13"/>
        <v>2.2382750000000002</v>
      </c>
      <c r="G79" s="9">
        <f t="shared" si="14"/>
        <v>7.4609166666666671E-2</v>
      </c>
      <c r="H79" s="10">
        <f>((C69*(G79%*E79)))</f>
        <v>716248</v>
      </c>
    </row>
    <row r="80" spans="2:8" x14ac:dyDescent="0.35">
      <c r="B80" s="5">
        <v>44470</v>
      </c>
      <c r="C80" s="6">
        <v>32000000</v>
      </c>
      <c r="D80" s="16">
        <v>1.4626083333333331</v>
      </c>
      <c r="E80" s="18">
        <v>31</v>
      </c>
      <c r="F80" s="8">
        <f t="shared" si="13"/>
        <v>2.1939124999999997</v>
      </c>
      <c r="G80" s="9">
        <f t="shared" si="14"/>
        <v>7.3130416666666656E-2</v>
      </c>
      <c r="H80" s="10">
        <f>((C70*(G80%*E80)))</f>
        <v>725453.73333333328</v>
      </c>
    </row>
    <row r="81" spans="2:8" x14ac:dyDescent="0.35">
      <c r="B81" s="5">
        <v>44501</v>
      </c>
      <c r="C81" s="6">
        <v>32000000</v>
      </c>
      <c r="D81" s="16">
        <v>1.4516666666666669</v>
      </c>
      <c r="E81" s="18">
        <v>31</v>
      </c>
      <c r="F81" s="8">
        <f t="shared" si="13"/>
        <v>2.1775000000000002</v>
      </c>
      <c r="G81" s="9">
        <f t="shared" si="14"/>
        <v>7.2583333333333347E-2</v>
      </c>
      <c r="H81" s="10">
        <f>((C71*(G81%*E81)))</f>
        <v>720026.66666666686</v>
      </c>
    </row>
    <row r="82" spans="2:8" x14ac:dyDescent="0.35">
      <c r="B82" s="5">
        <v>44531</v>
      </c>
      <c r="C82" s="6">
        <v>32000000</v>
      </c>
      <c r="D82" s="16">
        <v>1.4687833333333336</v>
      </c>
      <c r="E82" s="18">
        <v>28</v>
      </c>
      <c r="F82" s="8">
        <f t="shared" si="13"/>
        <v>2.2031750000000003</v>
      </c>
      <c r="G82" s="9">
        <f t="shared" si="14"/>
        <v>7.343916666666668E-2</v>
      </c>
      <c r="H82" s="10">
        <f>((C72*(G82%*E82)))</f>
        <v>658014.93333333335</v>
      </c>
    </row>
    <row r="83" spans="2:8" x14ac:dyDescent="0.35">
      <c r="B83" s="5">
        <v>44562</v>
      </c>
      <c r="C83" s="6">
        <v>32000000</v>
      </c>
      <c r="D83" s="16">
        <v>1.4587083333333333</v>
      </c>
      <c r="E83" s="18">
        <v>31</v>
      </c>
      <c r="F83" s="8">
        <f t="shared" si="13"/>
        <v>2.1880625</v>
      </c>
      <c r="G83" s="9">
        <f t="shared" si="14"/>
        <v>7.2935416666666669E-2</v>
      </c>
      <c r="H83" s="10">
        <f>((C73*(G83%*E83)))</f>
        <v>723519.33333333326</v>
      </c>
    </row>
    <row r="84" spans="2:8" x14ac:dyDescent="0.35">
      <c r="B84" s="5">
        <v>44593</v>
      </c>
      <c r="C84" s="6">
        <v>32000000</v>
      </c>
      <c r="D84" s="16">
        <v>1.4509083333333335</v>
      </c>
      <c r="E84" s="18">
        <v>30</v>
      </c>
      <c r="F84" s="8">
        <f t="shared" si="13"/>
        <v>2.1763625000000002</v>
      </c>
      <c r="G84" s="9">
        <f t="shared" si="14"/>
        <v>7.2545416666666668E-2</v>
      </c>
      <c r="H84" s="10">
        <f>((C74*(G84%*E84)))</f>
        <v>696436</v>
      </c>
    </row>
    <row r="85" spans="2:8" x14ac:dyDescent="0.35">
      <c r="B85" s="5">
        <v>44621</v>
      </c>
      <c r="C85" s="6">
        <v>32000000</v>
      </c>
      <c r="D85" s="16">
        <v>1.4438666666666666</v>
      </c>
      <c r="E85" s="18">
        <v>31</v>
      </c>
      <c r="F85" s="8">
        <f t="shared" si="13"/>
        <v>2.1657999999999999</v>
      </c>
      <c r="G85" s="9">
        <f t="shared" si="14"/>
        <v>7.2193333333333332E-2</v>
      </c>
      <c r="H85" s="10">
        <f>((C75*(G85%*E85)))</f>
        <v>716157.86666666658</v>
      </c>
    </row>
    <row r="86" spans="2:8" x14ac:dyDescent="0.35">
      <c r="B86" s="5">
        <v>44652</v>
      </c>
      <c r="C86" s="6">
        <v>32000000</v>
      </c>
      <c r="D86" s="16">
        <v>1.4431083333333332</v>
      </c>
      <c r="E86" s="18">
        <v>30</v>
      </c>
      <c r="F86" s="8">
        <f t="shared" si="13"/>
        <v>2.1646624999999999</v>
      </c>
      <c r="G86" s="9">
        <f t="shared" si="14"/>
        <v>7.2155416666666666E-2</v>
      </c>
      <c r="H86" s="10">
        <f>((C76*(G86%*E86)))</f>
        <v>692692.00000000012</v>
      </c>
    </row>
    <row r="87" spans="2:8" x14ac:dyDescent="0.35">
      <c r="B87" s="5">
        <v>44682</v>
      </c>
      <c r="C87" s="6">
        <v>32000000</v>
      </c>
      <c r="D87" s="16">
        <v>1.4407250000000003</v>
      </c>
      <c r="E87" s="18">
        <v>31</v>
      </c>
      <c r="F87" s="8">
        <f t="shared" si="13"/>
        <v>2.1610875000000003</v>
      </c>
      <c r="G87" s="9">
        <f t="shared" si="14"/>
        <v>7.203625000000001E-2</v>
      </c>
      <c r="H87" s="10">
        <f>((C77*(G87%*E87)))</f>
        <v>714599.60000000009</v>
      </c>
    </row>
    <row r="88" spans="2:8" x14ac:dyDescent="0.35">
      <c r="B88" s="5">
        <v>44713</v>
      </c>
      <c r="C88" s="6">
        <v>32000000</v>
      </c>
      <c r="D88" s="16">
        <v>1.4454916666666666</v>
      </c>
      <c r="E88" s="18">
        <v>31</v>
      </c>
      <c r="F88" s="8">
        <f t="shared" si="13"/>
        <v>2.1682375</v>
      </c>
      <c r="G88" s="9">
        <f t="shared" si="14"/>
        <v>7.2274583333333337E-2</v>
      </c>
      <c r="H88" s="10">
        <f>((C78*(G88%*E88)))</f>
        <v>716963.8666666667</v>
      </c>
    </row>
    <row r="89" spans="2:8" x14ac:dyDescent="0.35">
      <c r="B89" s="5">
        <v>44743</v>
      </c>
      <c r="C89" s="6">
        <v>32000000</v>
      </c>
      <c r="D89" s="16">
        <v>1.4415916666666666</v>
      </c>
      <c r="E89" s="18">
        <v>30</v>
      </c>
      <c r="F89" s="8">
        <f t="shared" si="13"/>
        <v>2.1623874999999999</v>
      </c>
      <c r="G89" s="9">
        <f t="shared" si="14"/>
        <v>7.2079583333333336E-2</v>
      </c>
      <c r="H89" s="10">
        <f>((C79*(G89%*E89)))</f>
        <v>691964</v>
      </c>
    </row>
    <row r="90" spans="2:8" x14ac:dyDescent="0.35">
      <c r="B90" s="5">
        <v>44774</v>
      </c>
      <c r="C90" s="6">
        <v>32000000</v>
      </c>
      <c r="D90" s="16">
        <v>1.4329250000000002</v>
      </c>
      <c r="E90" s="18">
        <v>31</v>
      </c>
      <c r="F90" s="8">
        <f t="shared" si="13"/>
        <v>2.1493875000000005</v>
      </c>
      <c r="G90" s="9">
        <f t="shared" si="14"/>
        <v>7.1646250000000009E-2</v>
      </c>
      <c r="H90" s="10">
        <f>((C80*(G90%*E90)))</f>
        <v>710730.80000000016</v>
      </c>
    </row>
    <row r="91" spans="2:8" x14ac:dyDescent="0.35">
      <c r="B91" s="5">
        <v>44805</v>
      </c>
      <c r="C91" s="6">
        <v>32000000</v>
      </c>
      <c r="D91" s="16">
        <v>1.4477666666666664</v>
      </c>
      <c r="E91" s="18">
        <v>30</v>
      </c>
      <c r="F91" s="8">
        <f t="shared" si="13"/>
        <v>2.1716499999999996</v>
      </c>
      <c r="G91" s="9">
        <f t="shared" si="14"/>
        <v>7.2388333333333318E-2</v>
      </c>
      <c r="H91" s="10">
        <f>((C81*(G91%*E91)))</f>
        <v>694927.99999999988</v>
      </c>
    </row>
    <row r="92" spans="2:8" x14ac:dyDescent="0.35">
      <c r="B92" s="5">
        <v>44835</v>
      </c>
      <c r="C92" s="6">
        <v>32000000</v>
      </c>
      <c r="D92" s="16">
        <v>1.4626083333333331</v>
      </c>
      <c r="E92" s="18">
        <v>31</v>
      </c>
      <c r="F92" s="8">
        <f t="shared" si="13"/>
        <v>2.1939124999999997</v>
      </c>
      <c r="G92" s="9">
        <f t="shared" si="14"/>
        <v>7.3130416666666656E-2</v>
      </c>
      <c r="H92" s="10">
        <f>((C82*(G92%*E92)))</f>
        <v>725453.73333333328</v>
      </c>
    </row>
    <row r="93" spans="2:8" x14ac:dyDescent="0.35">
      <c r="B93" s="5">
        <v>44866</v>
      </c>
      <c r="C93" s="6">
        <v>32000000</v>
      </c>
      <c r="D93" s="16">
        <v>1.4782083333333331</v>
      </c>
      <c r="E93" s="18">
        <v>31</v>
      </c>
      <c r="F93" s="8">
        <f t="shared" si="13"/>
        <v>2.2173124999999998</v>
      </c>
      <c r="G93" s="9">
        <f t="shared" si="14"/>
        <v>7.3910416666666659E-2</v>
      </c>
      <c r="H93" s="10">
        <f>((C83*(G93%*E93)))</f>
        <v>733191.33333333314</v>
      </c>
    </row>
    <row r="94" spans="2:8" x14ac:dyDescent="0.35">
      <c r="B94" s="5">
        <v>44896</v>
      </c>
      <c r="C94" s="6">
        <v>32000000</v>
      </c>
      <c r="D94" s="16">
        <v>1.5278249999999998</v>
      </c>
      <c r="E94" s="18">
        <v>28</v>
      </c>
      <c r="F94" s="8">
        <f t="shared" si="13"/>
        <v>2.2917374999999995</v>
      </c>
      <c r="G94" s="9">
        <f t="shared" si="14"/>
        <v>7.639124999999998E-2</v>
      </c>
      <c r="H94" s="10">
        <f>((C84*(G94%*E94)))</f>
        <v>684465.59999999974</v>
      </c>
    </row>
    <row r="95" spans="2:8" x14ac:dyDescent="0.35">
      <c r="B95" s="5">
        <v>44927</v>
      </c>
      <c r="C95" s="6">
        <v>32000000</v>
      </c>
      <c r="D95" s="16">
        <v>1.5409333333333335</v>
      </c>
      <c r="E95" s="18">
        <v>31</v>
      </c>
      <c r="F95" s="8">
        <f t="shared" si="13"/>
        <v>2.3114000000000003</v>
      </c>
      <c r="G95" s="9">
        <f t="shared" si="14"/>
        <v>7.704666666666668E-2</v>
      </c>
      <c r="H95" s="10">
        <f>((C85*(G95%*E95)))</f>
        <v>764302.93333333347</v>
      </c>
    </row>
    <row r="96" spans="2:8" x14ac:dyDescent="0.35">
      <c r="B96" s="5">
        <v>44958</v>
      </c>
      <c r="C96" s="6">
        <v>32000000</v>
      </c>
      <c r="D96" s="16">
        <v>1.5856749999999999</v>
      </c>
      <c r="E96" s="18">
        <v>30</v>
      </c>
      <c r="F96" s="8">
        <f t="shared" si="13"/>
        <v>2.3785124999999998</v>
      </c>
      <c r="G96" s="9">
        <f t="shared" si="14"/>
        <v>7.928375E-2</v>
      </c>
      <c r="H96" s="10">
        <f>((C86*(G96%*E96)))</f>
        <v>761123.99999999988</v>
      </c>
    </row>
    <row r="97" spans="2:8" x14ac:dyDescent="0.35">
      <c r="B97" s="5">
        <v>44986</v>
      </c>
      <c r="C97" s="6">
        <v>32000000</v>
      </c>
      <c r="D97" s="16">
        <v>1.6363750000000001</v>
      </c>
      <c r="E97" s="18">
        <v>31</v>
      </c>
      <c r="F97" s="8">
        <f t="shared" si="13"/>
        <v>2.4545625000000002</v>
      </c>
      <c r="G97" s="9">
        <f t="shared" si="14"/>
        <v>8.181875000000001E-2</v>
      </c>
      <c r="H97" s="10">
        <f>((C87*(G97%*E97)))</f>
        <v>811642.00000000012</v>
      </c>
    </row>
    <row r="98" spans="2:8" x14ac:dyDescent="0.35">
      <c r="B98" s="5">
        <v>45017</v>
      </c>
      <c r="C98" s="6">
        <v>32000000</v>
      </c>
      <c r="D98" s="16">
        <v>1.6890250000000002</v>
      </c>
      <c r="E98" s="18">
        <v>30</v>
      </c>
      <c r="F98" s="8">
        <f t="shared" si="13"/>
        <v>2.5335375000000004</v>
      </c>
      <c r="G98" s="9">
        <f t="shared" si="14"/>
        <v>8.4451250000000019E-2</v>
      </c>
      <c r="H98" s="10">
        <f>((C88*(G98%*E98)))</f>
        <v>810732.00000000023</v>
      </c>
    </row>
    <row r="99" spans="2:8" x14ac:dyDescent="0.35">
      <c r="B99" s="5">
        <v>45047</v>
      </c>
      <c r="C99" s="6">
        <v>32000000</v>
      </c>
      <c r="D99" s="16">
        <v>1.7558666666666667</v>
      </c>
      <c r="E99" s="18">
        <v>31</v>
      </c>
      <c r="F99" s="8">
        <f t="shared" si="13"/>
        <v>2.6337999999999999</v>
      </c>
      <c r="G99" s="9">
        <f t="shared" si="14"/>
        <v>8.7793333333333334E-2</v>
      </c>
      <c r="H99" s="10">
        <f>((C89*(G99%*E99)))</f>
        <v>870909.8666666667</v>
      </c>
    </row>
    <row r="100" spans="2:8" x14ac:dyDescent="0.35">
      <c r="B100" s="5">
        <v>45078</v>
      </c>
      <c r="C100" s="6">
        <v>32000000</v>
      </c>
      <c r="D100" s="16">
        <v>1.8259583333333327</v>
      </c>
      <c r="E100" s="18">
        <v>31</v>
      </c>
      <c r="F100" s="8">
        <f t="shared" si="13"/>
        <v>2.7389374999999991</v>
      </c>
      <c r="G100" s="9">
        <f t="shared" si="14"/>
        <v>9.1297916666666631E-2</v>
      </c>
      <c r="H100" s="10">
        <f>((C90*(G100%*E100)))</f>
        <v>905675.33333333291</v>
      </c>
    </row>
    <row r="101" spans="2:8" x14ac:dyDescent="0.35">
      <c r="B101" s="5">
        <v>45108</v>
      </c>
      <c r="C101" s="6">
        <v>32000000</v>
      </c>
      <c r="D101" s="16">
        <v>1.9223749999999999</v>
      </c>
      <c r="E101" s="18">
        <v>30</v>
      </c>
      <c r="F101" s="8">
        <f t="shared" si="13"/>
        <v>2.8835625</v>
      </c>
      <c r="G101" s="9">
        <f t="shared" si="14"/>
        <v>9.6118750000000003E-2</v>
      </c>
      <c r="H101" s="10">
        <f>((C91*(G101%*E101)))</f>
        <v>922740</v>
      </c>
    </row>
    <row r="102" spans="2:8" x14ac:dyDescent="0.35">
      <c r="B102" s="5">
        <v>45139</v>
      </c>
      <c r="C102" s="6">
        <v>32000000</v>
      </c>
      <c r="D102" s="16">
        <v>2.0045999999999999</v>
      </c>
      <c r="E102" s="18">
        <v>31</v>
      </c>
      <c r="F102" s="8">
        <f t="shared" si="13"/>
        <v>3.0068999999999999</v>
      </c>
      <c r="G102" s="9">
        <f>(F102/30)</f>
        <v>0.10023</v>
      </c>
      <c r="H102" s="10">
        <f>((C92*(G102%*E102)))</f>
        <v>994281.6</v>
      </c>
    </row>
    <row r="103" spans="2:8" x14ac:dyDescent="0.35">
      <c r="B103" s="5">
        <v>45170</v>
      </c>
      <c r="C103" s="6">
        <v>32000000</v>
      </c>
      <c r="D103" s="16">
        <v>2.0906166666666666</v>
      </c>
      <c r="E103" s="18">
        <v>30</v>
      </c>
      <c r="F103" s="8">
        <f t="shared" si="13"/>
        <v>3.1359249999999999</v>
      </c>
      <c r="G103" s="9">
        <f>(F103/30)</f>
        <v>0.10453083333333332</v>
      </c>
      <c r="H103" s="10">
        <f>((C93*(G103%*E103)))</f>
        <v>1003495.9999999998</v>
      </c>
    </row>
    <row r="104" spans="2:8" x14ac:dyDescent="0.35">
      <c r="B104" s="5">
        <v>45200</v>
      </c>
      <c r="C104" s="6">
        <v>32000000</v>
      </c>
      <c r="D104" s="16">
        <v>2.2999999999999998</v>
      </c>
      <c r="E104" s="18">
        <v>31</v>
      </c>
      <c r="F104" s="8">
        <f t="shared" si="13"/>
        <v>3.4499999999999997</v>
      </c>
      <c r="G104" s="9">
        <f t="shared" ref="G104:G105" si="15">(F104/30)</f>
        <v>0.11499999999999999</v>
      </c>
      <c r="H104" s="10">
        <f>((C94*(G104%*E104)))</f>
        <v>1140800</v>
      </c>
    </row>
    <row r="105" spans="2:8" x14ac:dyDescent="0.35">
      <c r="B105" s="5">
        <v>45231</v>
      </c>
      <c r="C105" s="6">
        <v>32000000</v>
      </c>
      <c r="D105" s="16">
        <v>2.4</v>
      </c>
      <c r="E105" s="18">
        <v>31</v>
      </c>
      <c r="F105" s="8">
        <f t="shared" si="13"/>
        <v>3.5999999999999996</v>
      </c>
      <c r="G105" s="9">
        <f t="shared" si="15"/>
        <v>0.11999999999999998</v>
      </c>
      <c r="H105" s="10">
        <f>((C95*(G105%*E105)))</f>
        <v>1190400</v>
      </c>
    </row>
    <row r="106" spans="2:8" x14ac:dyDescent="0.35">
      <c r="B106" s="5">
        <v>45261</v>
      </c>
      <c r="C106" s="6">
        <v>32000000</v>
      </c>
      <c r="D106" s="16">
        <f>(30.18/30)</f>
        <v>1.006</v>
      </c>
      <c r="E106" s="19">
        <v>28</v>
      </c>
      <c r="F106" s="8">
        <f t="shared" si="13"/>
        <v>1.5089999999999999</v>
      </c>
      <c r="G106" s="9">
        <f>(F106/30)</f>
        <v>5.0299999999999997E-2</v>
      </c>
      <c r="H106" s="10">
        <f>((C96*(G106%*E106)))</f>
        <v>450688</v>
      </c>
    </row>
    <row r="107" spans="2:8" x14ac:dyDescent="0.35">
      <c r="B107" s="5">
        <v>45292</v>
      </c>
      <c r="C107" s="6">
        <v>32000000</v>
      </c>
      <c r="D107" s="17">
        <f>(30.84/30)</f>
        <v>1.028</v>
      </c>
      <c r="E107" s="20">
        <v>31</v>
      </c>
      <c r="F107" s="8">
        <f t="shared" si="13"/>
        <v>1.542</v>
      </c>
      <c r="G107" s="9">
        <f>(F107/30)</f>
        <v>5.1400000000000001E-2</v>
      </c>
      <c r="H107" s="10">
        <f>((C97*(G107%*E107)))</f>
        <v>509888</v>
      </c>
    </row>
    <row r="108" spans="2:8" x14ac:dyDescent="0.35">
      <c r="B108" s="5">
        <v>45323</v>
      </c>
      <c r="C108" s="6">
        <v>32000000</v>
      </c>
      <c r="D108" s="17">
        <f>(31.39/30)</f>
        <v>1.0463333333333333</v>
      </c>
      <c r="E108" s="20">
        <v>30</v>
      </c>
      <c r="F108" s="8">
        <f t="shared" si="13"/>
        <v>1.5695000000000001</v>
      </c>
      <c r="G108" s="9">
        <f>(F108/30)</f>
        <v>5.2316666666666671E-2</v>
      </c>
      <c r="H108" s="10">
        <f>((C98*(G108%*E108)))</f>
        <v>502240</v>
      </c>
    </row>
    <row r="109" spans="2:8" x14ac:dyDescent="0.35">
      <c r="B109" s="5">
        <v>45352</v>
      </c>
      <c r="C109" s="6">
        <v>32000000</v>
      </c>
      <c r="D109" s="16">
        <f>(30.27/30)</f>
        <v>1.0089999999999999</v>
      </c>
      <c r="E109" s="20">
        <v>31</v>
      </c>
      <c r="F109" s="8">
        <f t="shared" si="13"/>
        <v>1.5134999999999998</v>
      </c>
      <c r="G109" s="9">
        <f>(F109/30)</f>
        <v>5.0449999999999995E-2</v>
      </c>
      <c r="H109" s="10">
        <f>((C99*(G109%*E109)))</f>
        <v>500463.99999999988</v>
      </c>
    </row>
    <row r="110" spans="2:8" x14ac:dyDescent="0.35">
      <c r="B110" s="5">
        <v>45383</v>
      </c>
      <c r="C110" s="6">
        <v>32000000</v>
      </c>
      <c r="D110" s="16">
        <f>(44.64/30)</f>
        <v>1.488</v>
      </c>
      <c r="E110" s="21">
        <v>28</v>
      </c>
      <c r="F110" s="8">
        <f t="shared" si="13"/>
        <v>2.2320000000000002</v>
      </c>
      <c r="G110" s="9">
        <f>(F110/30)</f>
        <v>7.4400000000000008E-2</v>
      </c>
      <c r="H110" s="10">
        <f>((C100*(G110%*E110)))</f>
        <v>666624.00000000012</v>
      </c>
    </row>
    <row r="111" spans="2:8" x14ac:dyDescent="0.35">
      <c r="B111" s="5">
        <v>45413</v>
      </c>
      <c r="C111" s="6">
        <v>32000000</v>
      </c>
      <c r="D111" s="16">
        <f>(44.04/30)</f>
        <v>1.468</v>
      </c>
      <c r="E111" s="20">
        <v>5</v>
      </c>
      <c r="F111" s="8">
        <f t="shared" si="13"/>
        <v>2.202</v>
      </c>
      <c r="G111" s="9">
        <f>(F111/30)</f>
        <v>7.3399999999999993E-2</v>
      </c>
      <c r="H111" s="10">
        <f>((C101*(G111%*E111)))</f>
        <v>117439.99999999999</v>
      </c>
    </row>
    <row r="112" spans="2:8" x14ac:dyDescent="0.35">
      <c r="B112" s="5"/>
      <c r="C112" s="6"/>
      <c r="D112" s="16"/>
      <c r="E112" s="20"/>
      <c r="F112" s="8"/>
      <c r="G112" s="9"/>
      <c r="H112" s="10"/>
    </row>
    <row r="113" spans="4:8" x14ac:dyDescent="0.35">
      <c r="D113" s="11"/>
      <c r="E113" s="11"/>
      <c r="F113" s="12"/>
      <c r="G113" s="11"/>
      <c r="H113" s="13"/>
    </row>
    <row r="114" spans="4:8" x14ac:dyDescent="0.35">
      <c r="G114" s="11" t="s">
        <v>7</v>
      </c>
      <c r="H114" s="13">
        <f>C99</f>
        <v>32000000</v>
      </c>
    </row>
    <row r="115" spans="4:8" x14ac:dyDescent="0.35">
      <c r="G115" s="11" t="s">
        <v>8</v>
      </c>
      <c r="H115" s="13">
        <f>SUM(H5:H112)</f>
        <v>72175036.933333337</v>
      </c>
    </row>
    <row r="116" spans="4:8" x14ac:dyDescent="0.35">
      <c r="G116" s="11" t="s">
        <v>9</v>
      </c>
      <c r="H116" s="13">
        <f>H114+H115</f>
        <v>104175036.93333334</v>
      </c>
    </row>
  </sheetData>
  <mergeCells count="1">
    <mergeCell ref="B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DAVID VERGARA MELO</dc:creator>
  <cp:lastModifiedBy>JUAN DAVID VERGARA MELO</cp:lastModifiedBy>
  <dcterms:created xsi:type="dcterms:W3CDTF">2024-05-06T15:32:13Z</dcterms:created>
  <dcterms:modified xsi:type="dcterms:W3CDTF">2024-05-06T15:53:03Z</dcterms:modified>
</cp:coreProperties>
</file>